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 Gorecka\Desktop\BIP 14.12.2016\"/>
    </mc:Choice>
  </mc:AlternateContent>
  <bookViews>
    <workbookView xWindow="0" yWindow="0" windowWidth="20490" windowHeight="6930"/>
  </bookViews>
  <sheets>
    <sheet name="Sumy" sheetId="6" r:id="rId1"/>
    <sheet name="budynki i budowle" sheetId="2" r:id="rId2"/>
    <sheet name="maszyny i urzadzenia" sheetId="3" r:id="rId3"/>
    <sheet name="srodki transportu" sheetId="4" r:id="rId4"/>
    <sheet name="elektroniczny" sheetId="7" r:id="rId5"/>
    <sheet name="niskocenne" sheetId="5" r:id="rId6"/>
  </sheets>
  <calcPr calcId="171027"/>
</workbook>
</file>

<file path=xl/calcChain.xml><?xml version="1.0" encoding="utf-8"?>
<calcChain xmlns="http://schemas.openxmlformats.org/spreadsheetml/2006/main">
  <c r="D49" i="7" l="1"/>
  <c r="D2" i="7" l="1"/>
  <c r="D17" i="7"/>
  <c r="C36" i="6" l="1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35" i="6"/>
  <c r="C30" i="6"/>
  <c r="C31" i="6"/>
  <c r="C32" i="6"/>
  <c r="C33" i="6"/>
  <c r="C29" i="6"/>
  <c r="C21" i="6"/>
  <c r="C22" i="6"/>
  <c r="C23" i="6"/>
  <c r="C24" i="6"/>
  <c r="C25" i="6"/>
  <c r="C26" i="6"/>
  <c r="C27" i="6"/>
  <c r="C20" i="6"/>
  <c r="C13" i="6"/>
  <c r="C14" i="6"/>
  <c r="C15" i="6"/>
  <c r="C16" i="6"/>
  <c r="C17" i="6"/>
  <c r="C18" i="6"/>
  <c r="C12" i="6"/>
  <c r="C9" i="6"/>
  <c r="C10" i="6"/>
  <c r="C8" i="6"/>
  <c r="C4" i="6"/>
  <c r="E7" i="4" l="1"/>
  <c r="D19" i="3"/>
  <c r="D27" i="3"/>
  <c r="D25" i="3"/>
  <c r="D5" i="3"/>
  <c r="D9" i="3"/>
  <c r="D3" i="3"/>
  <c r="F34" i="2"/>
  <c r="F27" i="2"/>
  <c r="F25" i="2"/>
  <c r="F31" i="2"/>
  <c r="F19" i="2"/>
  <c r="F18" i="2"/>
  <c r="F17" i="2"/>
  <c r="F7" i="2" l="1"/>
  <c r="F6" i="2"/>
  <c r="F2" i="2"/>
  <c r="E12" i="4"/>
  <c r="D29" i="3" l="1"/>
  <c r="C3" i="6" s="1"/>
  <c r="F42" i="2"/>
  <c r="C2" i="6" s="1"/>
  <c r="D21" i="5"/>
  <c r="C7" i="6" s="1"/>
</calcChain>
</file>

<file path=xl/sharedStrings.xml><?xml version="1.0" encoding="utf-8"?>
<sst xmlns="http://schemas.openxmlformats.org/spreadsheetml/2006/main" count="320" uniqueCount="184">
  <si>
    <t>Typ</t>
  </si>
  <si>
    <t>Status</t>
  </si>
  <si>
    <t>Nazwa</t>
  </si>
  <si>
    <t>Nr KŚT</t>
  </si>
  <si>
    <t>Data przyjęcia</t>
  </si>
  <si>
    <t>ST</t>
  </si>
  <si>
    <t>UZ</t>
  </si>
  <si>
    <t>Hala sortowni obiekt 4 FS</t>
  </si>
  <si>
    <t>Magazyn odpadów niebezpiecznych - 12 FS</t>
  </si>
  <si>
    <t>Warsztat rozbiórki - obiekt 20a FS</t>
  </si>
  <si>
    <t>Hala garażowa z warsztatem FS</t>
  </si>
  <si>
    <t>Budynek administarcyjny FS</t>
  </si>
  <si>
    <t>Budynek socjalny - obiekt 4a FS</t>
  </si>
  <si>
    <t>Budynek socjalny dla prac. fizycznych obiekt 13 FS</t>
  </si>
  <si>
    <t>Portiernia - obiekt 1 FS</t>
  </si>
  <si>
    <t>Wiaty dojrzewania i magazynowania kompostu FS</t>
  </si>
  <si>
    <t>Wiata przyjęcia odpadów organicznych - obiekt 5 FS</t>
  </si>
  <si>
    <t>Wiata na odpady z azbestu - obiekt 11 FS</t>
  </si>
  <si>
    <t>Wiata - obiekt 20 d FS</t>
  </si>
  <si>
    <t>Pompownia koncentratun - obiekt 18a FS</t>
  </si>
  <si>
    <t>Pompownia poboru ścieków - obiekt 23 FS</t>
  </si>
  <si>
    <t>Zasilanie energetyczne linią napowietrzną FS</t>
  </si>
  <si>
    <t>Sieć energetyczna FS</t>
  </si>
  <si>
    <t>Sieć teletechniczna FS</t>
  </si>
  <si>
    <t>Oczyszcz. Zakład. w techn. odw. osmozy-obiekt 18FS</t>
  </si>
  <si>
    <t>Plac załadunku frakcji 20-80mm - obiekt 9 FS</t>
  </si>
  <si>
    <t>Plac manewrowy kompostowni - obiekt 7 FS</t>
  </si>
  <si>
    <t>Plac przeróbki odpadów wielkogabarytowych FS</t>
  </si>
  <si>
    <t>Boksy dla sortowni - obiekt 10/1 FS</t>
  </si>
  <si>
    <t>Boksy dla sortowni - obiekt 10/2 FS</t>
  </si>
  <si>
    <t>Kwat. na odpady do mineraliz. nr I wraz z rowem FS</t>
  </si>
  <si>
    <t>Kwatera na odpady do mineral. II - balastu FS</t>
  </si>
  <si>
    <t>Studnie odgazowujące FS</t>
  </si>
  <si>
    <t>Przepompownia wód odciekowych - obiekt 28 FS</t>
  </si>
  <si>
    <t>Ogrodzenie terenu zakładu FS</t>
  </si>
  <si>
    <t>Kontener socjalny - obiekt 20 c FS</t>
  </si>
  <si>
    <t>Droga dojazdowa do zakładu FS</t>
  </si>
  <si>
    <t>Zbiornik buforowy wód odciekowych - obiekt 17 FS</t>
  </si>
  <si>
    <t>Zbiornik wód deszczowych FS</t>
  </si>
  <si>
    <t>Zbiornik magazyn wód oczyszczonych - obiekt 19 FS</t>
  </si>
  <si>
    <t>Instalacja biologicznego przetwarzania odpadów FS</t>
  </si>
  <si>
    <t>Plac magazynowo-manewrowy przy instal stabiliz. FS</t>
  </si>
  <si>
    <t>Boks magazynowy FS</t>
  </si>
  <si>
    <t>Oczyszczalnia ścieków min 120m3/d FS</t>
  </si>
  <si>
    <t>Zbiornik na ścieki surowe 1000m3 FS</t>
  </si>
  <si>
    <t>Zbiornik na ścieki oczyszczone FS</t>
  </si>
  <si>
    <t>Zbiornik i studnie chłonne dla ścieków deszczow.FS</t>
  </si>
  <si>
    <t>Kocioł grzewczy w obiekcie nr 13 FS</t>
  </si>
  <si>
    <t>Stacja paliw FS</t>
  </si>
  <si>
    <t>Kontener stacji sprężarek wraz z wyposażeniem FS</t>
  </si>
  <si>
    <t>Sortownia urządzenie FS</t>
  </si>
  <si>
    <t>Linia produkcji paliwa alternatywnego FS</t>
  </si>
  <si>
    <t>Kruszarka do gruzu FS</t>
  </si>
  <si>
    <t>Ładowarka teleskopowa MANITOU 95 FS</t>
  </si>
  <si>
    <t>Ładowarka teleskopowa MANITOU 96 FS</t>
  </si>
  <si>
    <t>Ładowarka czołowa HITACHI 11 FS</t>
  </si>
  <si>
    <t>Ładowarka czołowa HITACHI 18 FS</t>
  </si>
  <si>
    <t>Kompaktor FS</t>
  </si>
  <si>
    <t>Przerzucarka bramowa do kompostu FS</t>
  </si>
  <si>
    <t>Mobilne sito obrotowe FS</t>
  </si>
  <si>
    <t>Spycharka gąsienicowa FS</t>
  </si>
  <si>
    <t>Koparko - ładowarka FS</t>
  </si>
  <si>
    <t>Ładowarka teleskopowa Libherr FS</t>
  </si>
  <si>
    <t>Ładowarka kołowa Liebherr FS</t>
  </si>
  <si>
    <t>Stacja transformatorawa - obiekt 26 FS</t>
  </si>
  <si>
    <t>Waga samochodowa - obiekt 2 a FS</t>
  </si>
  <si>
    <t>Waga samochodowa - obiekt 2 b FS</t>
  </si>
  <si>
    <t>Myjnia kół samochodowych - obiekt 3 FS</t>
  </si>
  <si>
    <t>Rozdrabniacz wielkogabarytów FS</t>
  </si>
  <si>
    <t>Pompa powodziowa</t>
  </si>
  <si>
    <t>System monitorujący FS</t>
  </si>
  <si>
    <t>Pompownia ppoż.</t>
  </si>
  <si>
    <t>System sygnalizacji pożarowej SSP FS</t>
  </si>
  <si>
    <t>Zwijarki z membranami do instalacji biologicz FS</t>
  </si>
  <si>
    <t>Samochód hakowiec MAN 8x6 GST 13072 FS</t>
  </si>
  <si>
    <t>Samochód hakowiec MAN 6X4 GST 13074 FS</t>
  </si>
  <si>
    <t>Ciągnik rolniczy GST 28CN z oprzyrządowaniem FS</t>
  </si>
  <si>
    <t>Przyczepa gniotpol GST 12NU FS</t>
  </si>
  <si>
    <t>Wózek widłowy HYSTER J2.0XNT elektryczny FS</t>
  </si>
  <si>
    <t>Wózek widłowy HYSTER H2.OFT spalinowy FS</t>
  </si>
  <si>
    <t>Kosiarka z oprzyrządowaniem</t>
  </si>
  <si>
    <t>Przyczepa asenizacyjna itp. FS</t>
  </si>
  <si>
    <t>Przyczepa samowyładowcza FS</t>
  </si>
  <si>
    <t>Wózek widłowy Hyster H2.0FT FS</t>
  </si>
  <si>
    <t>Spektrofotometr FS</t>
  </si>
  <si>
    <t>Mineralizator (termoreaktor) FS</t>
  </si>
  <si>
    <t>Wagosuszarka FS</t>
  </si>
  <si>
    <t>Młyn nożowy FS</t>
  </si>
  <si>
    <t>Zestaw do oznaczania AT4 FS</t>
  </si>
  <si>
    <t>Zestaw do sączenia FS</t>
  </si>
  <si>
    <t>Chłodziarka laboratoryjna FS</t>
  </si>
  <si>
    <t>Suszarka laboratoryjna FS</t>
  </si>
  <si>
    <t>Wieloparametrowy miernik PH przetwornoci i tlenuFS</t>
  </si>
  <si>
    <t>Wieloparametrowy miernik biogazu FS</t>
  </si>
  <si>
    <t>Stół laboratoryjny FS</t>
  </si>
  <si>
    <t>Stół laboratyryjny FS</t>
  </si>
  <si>
    <t>Wyciąg laboratoryjny (digestorium) FS</t>
  </si>
  <si>
    <t>Motopompa z osprzętem</t>
  </si>
  <si>
    <t>Agregat prądotwórczy</t>
  </si>
  <si>
    <t>Agregat prądotwórczy 4 fazowy P12000</t>
  </si>
  <si>
    <t>Niskocenne ŚT do 31-12-2013</t>
  </si>
  <si>
    <t>Niskocenne ŚT 31-05-2014</t>
  </si>
  <si>
    <t>LP</t>
  </si>
  <si>
    <t>Wartość środka trwałego</t>
  </si>
  <si>
    <t>Liebherr L 506 C ładowarka kołowa czołowa</t>
  </si>
  <si>
    <t>Liebherr TL 451-13 ładowarka kołowa teleskopowa</t>
  </si>
  <si>
    <t>Hyster H2, 0FT wózek widłowy spalinowy</t>
  </si>
  <si>
    <t>kruszarka szczękowa CITYEQUIP</t>
  </si>
  <si>
    <t>rozdrabniarka do odpadów wielkogabarytowych DOPPSTADT</t>
  </si>
  <si>
    <t>mobilne sito do kompostu DOPPSTADT</t>
  </si>
  <si>
    <t>przerzucarka bramowa 17.50</t>
  </si>
  <si>
    <t>3CX Koparko-ładowarka + łyżka do skarpowania</t>
  </si>
  <si>
    <t>PR724XL Spycharka gąsięnnicowa</t>
  </si>
  <si>
    <t>Gx320 Kompaktor</t>
  </si>
  <si>
    <t>J2.0XNT wózek widłowy elektryczny</t>
  </si>
  <si>
    <t>H2.0FT wózek widłowy spalinowy + 4 funkcje hydrauliczne + chwytak</t>
  </si>
  <si>
    <t>ładowarka kołowa czołowa ZW220</t>
  </si>
  <si>
    <t>ładowarka kołowa teleskopowa MLT 845 120</t>
  </si>
  <si>
    <t xml:space="preserve">ładowarka kołowa teleskopowa MLT 845 120+ </t>
  </si>
  <si>
    <t>wartość ksiegowa brutto</t>
  </si>
  <si>
    <t>Ubezpieczenie maszyn i urządzeń budowlanych</t>
  </si>
  <si>
    <t>zwijarki z membranami</t>
  </si>
  <si>
    <t>linia produkcji paliwa alternatywnego</t>
  </si>
  <si>
    <t>kontener stacji sprężarek wraz z wyposażeniem</t>
  </si>
  <si>
    <t>sortownia odpadów + separatory</t>
  </si>
  <si>
    <t>kocioł grzewczy</t>
  </si>
  <si>
    <t xml:space="preserve">Ubezpieczenie maszyn od uszkodzeń </t>
  </si>
  <si>
    <t>szyby od stłuczenia</t>
  </si>
  <si>
    <t>kradzież zwykła</t>
  </si>
  <si>
    <t>gotówka od rabunku w transporcie</t>
  </si>
  <si>
    <t>gotówka od rabunku w lokalu</t>
  </si>
  <si>
    <t>gotówka od kradzieży z włamaniem</t>
  </si>
  <si>
    <t>mienie pracownicze</t>
  </si>
  <si>
    <t>środki obrotowe</t>
  </si>
  <si>
    <t>maszyny, urządzenia, wyposażenie</t>
  </si>
  <si>
    <t>Limity od ryzyka kradzieży</t>
  </si>
  <si>
    <t>zwiększone koszty działalności</t>
  </si>
  <si>
    <t>oprogramowanie licencjonowane</t>
  </si>
  <si>
    <t>nośniki danych</t>
  </si>
  <si>
    <t>koszty odtworzenia danych</t>
  </si>
  <si>
    <t>monitoring wizyjny:</t>
  </si>
  <si>
    <t>przenośny sprzęt elektroniczny:</t>
  </si>
  <si>
    <t>elektroniczny sprzęt stacjonarny:</t>
  </si>
  <si>
    <t>sprzęt elektroniczny od wszystkich ryzyk:</t>
  </si>
  <si>
    <t>środki obrotowe:</t>
  </si>
  <si>
    <t>mienie pracownicze:</t>
  </si>
  <si>
    <t>tablice informacyjne, słupy:</t>
  </si>
  <si>
    <t>niskocenne składniki majątku:</t>
  </si>
  <si>
    <t>mienie osób trzecich:</t>
  </si>
  <si>
    <t>nakłady inwestycyjne:</t>
  </si>
  <si>
    <t>gotówka:</t>
  </si>
  <si>
    <t>maszyny i urządzenia, wyposażenie:</t>
  </si>
  <si>
    <t>budynki i budowle:</t>
  </si>
  <si>
    <t>mienie od ognia i innych zdarzeń losowych:</t>
  </si>
  <si>
    <t>wartość księgowa</t>
  </si>
  <si>
    <t>Sieć LAN</t>
  </si>
  <si>
    <t>Projektor wraz z komputerem</t>
  </si>
  <si>
    <t>System komputerowy (zestaw) FS</t>
  </si>
  <si>
    <t>NŚT Drukarka HP Color LaserJet Pro 400 M476dw</t>
  </si>
  <si>
    <t>NŚT Samsung Galaxy S7 G930F Black</t>
  </si>
  <si>
    <t>NŚT Telewizor LG LED 49LF631V FHD</t>
  </si>
  <si>
    <t>NŚT Telefon Sony Xperia Z3 Compact LTE biały</t>
  </si>
  <si>
    <t>NŚT Urz. weilof. HP Color LaserJet Pro M476DN</t>
  </si>
  <si>
    <t>NŚT Dysk USB3.0 WD 1TB</t>
  </si>
  <si>
    <t>NŚT ThingPad Lenovo J.Gałązka</t>
  </si>
  <si>
    <t>NŚT Monitor 21,5"Philips - J.Gałązka</t>
  </si>
  <si>
    <t>NŚT Drukarka HP Color Laser Jet Pro 200 M276nw</t>
  </si>
  <si>
    <t>NŚT Zestaw komputerowy</t>
  </si>
  <si>
    <t>Nazwa - stacjonarne</t>
  </si>
  <si>
    <t>Nazwa - przenośne</t>
  </si>
  <si>
    <t>Notebook Lenovo T540-p</t>
  </si>
  <si>
    <t>NŚT Radiotelefon</t>
  </si>
  <si>
    <t>NŚT Laptop Panasonic CF-52-serwisowy  P.Lempkowski</t>
  </si>
  <si>
    <t>NŚT Notebook Dell Inspirion 3543</t>
  </si>
  <si>
    <t>NŚT Notebook Toshiba Satellite Pro C70-B-351</t>
  </si>
  <si>
    <t>NŚT Notebook DELL Inspiron 3543 0908 Core i5 5200U</t>
  </si>
  <si>
    <t>NŚT iPad mini Wi-Fi Cell 16 GB space grey</t>
  </si>
  <si>
    <t>NŚT Apple 9.7iPad ProWi-Fi+Cell.32GB Sp.Grey</t>
  </si>
  <si>
    <t>NŚT Apple iPhone 5S 16GB grafitowy</t>
  </si>
  <si>
    <t>NŚT Notebook Lenowo - J.Gałązka</t>
  </si>
  <si>
    <t>NŚT Notebook DELL Inspirion</t>
  </si>
  <si>
    <t>NŚT Notebook DELL Inspirion 3543</t>
  </si>
  <si>
    <t>NŚT Samsung Galaxy Trend Olus</t>
  </si>
  <si>
    <t>NŚT Telefon Samsung Galaxy Trend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</si>
</sst>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4" fontId="1" fillId="0" borderId="0" xfId="0" applyNumberFormat="1" applyFont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1" fillId="0" borderId="0" xfId="0" applyNumberFormat="1" applyFont="1" applyFill="1" applyAlignment="1">
      <alignment horizontal="center"/>
    </xf>
    <xf numFmtId="4" fontId="0" fillId="0" borderId="0" xfId="0" applyNumberFormat="1"/>
    <xf numFmtId="4" fontId="0" fillId="0" borderId="1" xfId="0" applyNumberFormat="1" applyBorder="1"/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tabSelected="1" topLeftCell="A31" zoomScaleNormal="100" workbookViewId="0">
      <selection activeCell="C44" sqref="C44"/>
    </sheetView>
  </sheetViews>
  <sheetFormatPr defaultRowHeight="15" x14ac:dyDescent="0.25"/>
  <cols>
    <col min="1" max="1" width="58.5703125" customWidth="1"/>
    <col min="2" max="2" width="23.140625" hidden="1" customWidth="1"/>
    <col min="3" max="3" width="23.140625" customWidth="1"/>
    <col min="5" max="5" width="12.42578125" bestFit="1" customWidth="1"/>
  </cols>
  <sheetData>
    <row r="1" spans="1:5" ht="28.5" customHeight="1" x14ac:dyDescent="0.25">
      <c r="A1" s="22" t="s">
        <v>153</v>
      </c>
      <c r="B1" s="21" t="s">
        <v>119</v>
      </c>
      <c r="C1" s="22" t="s">
        <v>154</v>
      </c>
    </row>
    <row r="2" spans="1:5" x14ac:dyDescent="0.25">
      <c r="A2" s="1" t="s">
        <v>152</v>
      </c>
      <c r="B2" s="20">
        <v>77272121.680000007</v>
      </c>
      <c r="C2" s="20">
        <f>'budynki i budowle'!F42</f>
        <v>68078515.919999987</v>
      </c>
    </row>
    <row r="3" spans="1:5" x14ac:dyDescent="0.25">
      <c r="A3" s="1" t="s">
        <v>151</v>
      </c>
      <c r="B3" s="20">
        <v>39044317.170000002</v>
      </c>
      <c r="C3" s="20">
        <f>'maszyny i urzadzenia'!D29+'srodki transportu'!E12</f>
        <v>29950542.34</v>
      </c>
      <c r="E3" s="19"/>
    </row>
    <row r="4" spans="1:5" x14ac:dyDescent="0.25">
      <c r="A4" s="1" t="s">
        <v>150</v>
      </c>
      <c r="B4" s="20">
        <v>10000</v>
      </c>
      <c r="C4" s="20">
        <f>B4</f>
        <v>10000</v>
      </c>
    </row>
    <row r="5" spans="1:5" x14ac:dyDescent="0.25">
      <c r="A5" s="1" t="s">
        <v>149</v>
      </c>
      <c r="B5" s="20">
        <v>10000</v>
      </c>
      <c r="C5" s="20">
        <v>10000</v>
      </c>
    </row>
    <row r="6" spans="1:5" x14ac:dyDescent="0.25">
      <c r="A6" s="1" t="s">
        <v>148</v>
      </c>
      <c r="B6" s="20">
        <v>20000</v>
      </c>
      <c r="C6" s="20">
        <v>500000</v>
      </c>
    </row>
    <row r="7" spans="1:5" x14ac:dyDescent="0.25">
      <c r="A7" s="1" t="s">
        <v>147</v>
      </c>
      <c r="B7" s="20">
        <v>992378.89</v>
      </c>
      <c r="C7" s="20">
        <f>niskocenne!D21</f>
        <v>588285.87</v>
      </c>
    </row>
    <row r="8" spans="1:5" x14ac:dyDescent="0.25">
      <c r="A8" s="1" t="s">
        <v>146</v>
      </c>
      <c r="B8" s="20">
        <v>20000</v>
      </c>
      <c r="C8" s="20">
        <f>B8</f>
        <v>20000</v>
      </c>
    </row>
    <row r="9" spans="1:5" x14ac:dyDescent="0.25">
      <c r="A9" s="1" t="s">
        <v>145</v>
      </c>
      <c r="B9" s="20">
        <v>20000</v>
      </c>
      <c r="C9" s="20">
        <f t="shared" ref="C9:C10" si="0">B9</f>
        <v>20000</v>
      </c>
    </row>
    <row r="10" spans="1:5" x14ac:dyDescent="0.25">
      <c r="A10" s="1" t="s">
        <v>144</v>
      </c>
      <c r="B10" s="20">
        <v>100000</v>
      </c>
      <c r="C10" s="20">
        <f t="shared" si="0"/>
        <v>100000</v>
      </c>
    </row>
    <row r="11" spans="1:5" ht="21.75" customHeight="1" x14ac:dyDescent="0.25">
      <c r="A11" s="22" t="s">
        <v>143</v>
      </c>
      <c r="B11" s="21" t="s">
        <v>119</v>
      </c>
      <c r="C11" s="22" t="s">
        <v>154</v>
      </c>
    </row>
    <row r="12" spans="1:5" x14ac:dyDescent="0.25">
      <c r="A12" s="1" t="s">
        <v>142</v>
      </c>
      <c r="B12" s="20">
        <v>176496.85</v>
      </c>
      <c r="C12" s="20">
        <f>B12</f>
        <v>176496.85</v>
      </c>
    </row>
    <row r="13" spans="1:5" x14ac:dyDescent="0.25">
      <c r="A13" s="1" t="s">
        <v>141</v>
      </c>
      <c r="B13" s="20">
        <v>37701.199999999997</v>
      </c>
      <c r="C13" s="20">
        <f t="shared" ref="C13:C18" si="1">B13</f>
        <v>37701.199999999997</v>
      </c>
    </row>
    <row r="14" spans="1:5" x14ac:dyDescent="0.25">
      <c r="A14" s="1" t="s">
        <v>140</v>
      </c>
      <c r="B14" s="20">
        <v>325732.86</v>
      </c>
      <c r="C14" s="20">
        <f t="shared" si="1"/>
        <v>325732.86</v>
      </c>
    </row>
    <row r="15" spans="1:5" x14ac:dyDescent="0.25">
      <c r="A15" s="1" t="s">
        <v>139</v>
      </c>
      <c r="B15" s="20">
        <v>30000</v>
      </c>
      <c r="C15" s="20">
        <f t="shared" si="1"/>
        <v>30000</v>
      </c>
    </row>
    <row r="16" spans="1:5" x14ac:dyDescent="0.25">
      <c r="A16" s="1" t="s">
        <v>138</v>
      </c>
      <c r="B16" s="20">
        <v>10000</v>
      </c>
      <c r="C16" s="20">
        <f t="shared" si="1"/>
        <v>10000</v>
      </c>
    </row>
    <row r="17" spans="1:3" x14ac:dyDescent="0.25">
      <c r="A17" s="1" t="s">
        <v>137</v>
      </c>
      <c r="B17" s="20">
        <v>82099.55</v>
      </c>
      <c r="C17" s="20">
        <f t="shared" si="1"/>
        <v>82099.55</v>
      </c>
    </row>
    <row r="18" spans="1:3" x14ac:dyDescent="0.25">
      <c r="A18" s="1" t="s">
        <v>136</v>
      </c>
      <c r="B18" s="20">
        <v>20000</v>
      </c>
      <c r="C18" s="20">
        <f t="shared" si="1"/>
        <v>20000</v>
      </c>
    </row>
    <row r="19" spans="1:3" ht="21.75" customHeight="1" x14ac:dyDescent="0.25">
      <c r="A19" s="22" t="s">
        <v>135</v>
      </c>
      <c r="B19" s="21" t="s">
        <v>119</v>
      </c>
      <c r="C19" s="22" t="s">
        <v>154</v>
      </c>
    </row>
    <row r="20" spans="1:3" x14ac:dyDescent="0.25">
      <c r="A20" s="1" t="s">
        <v>134</v>
      </c>
      <c r="B20" s="20">
        <v>200000</v>
      </c>
      <c r="C20" s="20">
        <f>B20</f>
        <v>200000</v>
      </c>
    </row>
    <row r="21" spans="1:3" x14ac:dyDescent="0.25">
      <c r="A21" s="1" t="s">
        <v>133</v>
      </c>
      <c r="B21" s="20">
        <v>30000</v>
      </c>
      <c r="C21" s="20">
        <f t="shared" ref="C21:C27" si="2">B21</f>
        <v>30000</v>
      </c>
    </row>
    <row r="22" spans="1:3" x14ac:dyDescent="0.25">
      <c r="A22" s="1" t="s">
        <v>132</v>
      </c>
      <c r="B22" s="20">
        <v>10000</v>
      </c>
      <c r="C22" s="20">
        <f t="shared" si="2"/>
        <v>10000</v>
      </c>
    </row>
    <row r="23" spans="1:3" x14ac:dyDescent="0.25">
      <c r="A23" s="1" t="s">
        <v>131</v>
      </c>
      <c r="B23" s="20">
        <v>10000</v>
      </c>
      <c r="C23" s="20">
        <f t="shared" si="2"/>
        <v>10000</v>
      </c>
    </row>
    <row r="24" spans="1:3" x14ac:dyDescent="0.25">
      <c r="A24" s="1" t="s">
        <v>130</v>
      </c>
      <c r="B24" s="20">
        <v>10000</v>
      </c>
      <c r="C24" s="20">
        <f t="shared" si="2"/>
        <v>10000</v>
      </c>
    </row>
    <row r="25" spans="1:3" x14ac:dyDescent="0.25">
      <c r="A25" s="1" t="s">
        <v>129</v>
      </c>
      <c r="B25" s="20">
        <v>10000</v>
      </c>
      <c r="C25" s="20">
        <f t="shared" si="2"/>
        <v>10000</v>
      </c>
    </row>
    <row r="26" spans="1:3" x14ac:dyDescent="0.25">
      <c r="A26" s="1" t="s">
        <v>128</v>
      </c>
      <c r="B26" s="20">
        <v>20000</v>
      </c>
      <c r="C26" s="20">
        <f t="shared" si="2"/>
        <v>20000</v>
      </c>
    </row>
    <row r="27" spans="1:3" x14ac:dyDescent="0.25">
      <c r="A27" s="1" t="s">
        <v>127</v>
      </c>
      <c r="B27" s="20">
        <v>10000</v>
      </c>
      <c r="C27" s="20">
        <f t="shared" si="2"/>
        <v>10000</v>
      </c>
    </row>
    <row r="28" spans="1:3" ht="21.75" customHeight="1" x14ac:dyDescent="0.25">
      <c r="A28" s="22" t="s">
        <v>126</v>
      </c>
      <c r="B28" s="21" t="s">
        <v>119</v>
      </c>
      <c r="C28" s="22" t="s">
        <v>154</v>
      </c>
    </row>
    <row r="29" spans="1:3" x14ac:dyDescent="0.25">
      <c r="A29" s="1" t="s">
        <v>125</v>
      </c>
      <c r="B29" s="20">
        <v>249652.66</v>
      </c>
      <c r="C29" s="20">
        <f>B29</f>
        <v>249652.66</v>
      </c>
    </row>
    <row r="30" spans="1:3" x14ac:dyDescent="0.25">
      <c r="A30" s="1" t="s">
        <v>124</v>
      </c>
      <c r="B30" s="20">
        <v>13422474.41</v>
      </c>
      <c r="C30" s="20">
        <f t="shared" ref="C30:C33" si="3">B30</f>
        <v>13422474.41</v>
      </c>
    </row>
    <row r="31" spans="1:3" x14ac:dyDescent="0.25">
      <c r="A31" s="1" t="s">
        <v>123</v>
      </c>
      <c r="B31" s="20">
        <v>1009655.85</v>
      </c>
      <c r="C31" s="20">
        <f t="shared" si="3"/>
        <v>1009655.85</v>
      </c>
    </row>
    <row r="32" spans="1:3" x14ac:dyDescent="0.25">
      <c r="A32" s="1" t="s">
        <v>122</v>
      </c>
      <c r="B32" s="20">
        <v>987931.36</v>
      </c>
      <c r="C32" s="20">
        <f t="shared" si="3"/>
        <v>987931.36</v>
      </c>
    </row>
    <row r="33" spans="1:3" x14ac:dyDescent="0.25">
      <c r="A33" s="1" t="s">
        <v>121</v>
      </c>
      <c r="B33" s="20">
        <v>814188.55</v>
      </c>
      <c r="C33" s="20">
        <f t="shared" si="3"/>
        <v>814188.55</v>
      </c>
    </row>
    <row r="34" spans="1:3" ht="21.75" customHeight="1" x14ac:dyDescent="0.25">
      <c r="A34" s="22" t="s">
        <v>120</v>
      </c>
      <c r="B34" s="21" t="s">
        <v>119</v>
      </c>
      <c r="C34" s="22" t="s">
        <v>154</v>
      </c>
    </row>
    <row r="35" spans="1:3" x14ac:dyDescent="0.25">
      <c r="A35" s="1" t="s">
        <v>118</v>
      </c>
      <c r="B35" s="20">
        <v>441830.13</v>
      </c>
      <c r="C35" s="20">
        <f>B35</f>
        <v>441830.13</v>
      </c>
    </row>
    <row r="36" spans="1:3" x14ac:dyDescent="0.25">
      <c r="A36" s="1" t="s">
        <v>117</v>
      </c>
      <c r="B36" s="20">
        <v>402383</v>
      </c>
      <c r="C36" s="20">
        <f t="shared" ref="C36:C50" si="4">B36</f>
        <v>402383</v>
      </c>
    </row>
    <row r="37" spans="1:3" x14ac:dyDescent="0.25">
      <c r="A37" s="1" t="s">
        <v>116</v>
      </c>
      <c r="B37" s="20">
        <v>721053.09</v>
      </c>
      <c r="C37" s="20">
        <f t="shared" si="4"/>
        <v>721053.09</v>
      </c>
    </row>
    <row r="38" spans="1:3" x14ac:dyDescent="0.25">
      <c r="A38" s="1" t="s">
        <v>116</v>
      </c>
      <c r="B38" s="20">
        <v>721053.09</v>
      </c>
      <c r="C38" s="20">
        <f t="shared" si="4"/>
        <v>721053.09</v>
      </c>
    </row>
    <row r="39" spans="1:3" x14ac:dyDescent="0.25">
      <c r="A39" s="1" t="s">
        <v>115</v>
      </c>
      <c r="B39" s="20">
        <v>151974.73000000001</v>
      </c>
      <c r="C39" s="20">
        <f t="shared" si="4"/>
        <v>151974.73000000001</v>
      </c>
    </row>
    <row r="40" spans="1:3" x14ac:dyDescent="0.25">
      <c r="A40" s="1" t="s">
        <v>114</v>
      </c>
      <c r="B40" s="20">
        <v>243970.23</v>
      </c>
      <c r="C40" s="20">
        <f t="shared" si="4"/>
        <v>243970.23</v>
      </c>
    </row>
    <row r="41" spans="1:3" x14ac:dyDescent="0.25">
      <c r="A41" s="1" t="s">
        <v>113</v>
      </c>
      <c r="B41" s="20">
        <v>1355908.72</v>
      </c>
      <c r="C41" s="20">
        <f t="shared" si="4"/>
        <v>1355908.72</v>
      </c>
    </row>
    <row r="42" spans="1:3" x14ac:dyDescent="0.25">
      <c r="A42" s="1" t="s">
        <v>112</v>
      </c>
      <c r="B42" s="20">
        <v>881135.09</v>
      </c>
      <c r="C42" s="20">
        <f t="shared" si="4"/>
        <v>881135.09</v>
      </c>
    </row>
    <row r="43" spans="1:3" x14ac:dyDescent="0.25">
      <c r="A43" s="1" t="s">
        <v>111</v>
      </c>
      <c r="B43" s="20">
        <v>280980.58</v>
      </c>
      <c r="C43" s="20">
        <f t="shared" si="4"/>
        <v>280980.58</v>
      </c>
    </row>
    <row r="44" spans="1:3" x14ac:dyDescent="0.25">
      <c r="A44" s="1" t="s">
        <v>110</v>
      </c>
      <c r="B44" s="20">
        <v>912148.12</v>
      </c>
      <c r="C44" s="20">
        <f t="shared" si="4"/>
        <v>912148.12</v>
      </c>
    </row>
    <row r="45" spans="1:3" x14ac:dyDescent="0.25">
      <c r="A45" s="1" t="s">
        <v>109</v>
      </c>
      <c r="B45" s="20">
        <v>724651.01</v>
      </c>
      <c r="C45" s="20">
        <f t="shared" si="4"/>
        <v>724651.01</v>
      </c>
    </row>
    <row r="46" spans="1:3" x14ac:dyDescent="0.25">
      <c r="A46" s="1" t="s">
        <v>108</v>
      </c>
      <c r="B46" s="20">
        <v>961809.52</v>
      </c>
      <c r="C46" s="20">
        <f t="shared" si="4"/>
        <v>961809.52</v>
      </c>
    </row>
    <row r="47" spans="1:3" x14ac:dyDescent="0.25">
      <c r="A47" s="1" t="s">
        <v>107</v>
      </c>
      <c r="B47" s="20">
        <v>708435.04</v>
      </c>
      <c r="C47" s="20">
        <f t="shared" si="4"/>
        <v>708435.04</v>
      </c>
    </row>
    <row r="48" spans="1:3" x14ac:dyDescent="0.25">
      <c r="A48" s="1" t="s">
        <v>106</v>
      </c>
      <c r="B48" s="20">
        <v>126558.25</v>
      </c>
      <c r="C48" s="20">
        <f t="shared" si="4"/>
        <v>126558.25</v>
      </c>
    </row>
    <row r="49" spans="1:3" x14ac:dyDescent="0.25">
      <c r="A49" s="1" t="s">
        <v>105</v>
      </c>
      <c r="B49" s="20">
        <v>545577.62</v>
      </c>
      <c r="C49" s="20">
        <f t="shared" si="4"/>
        <v>545577.62</v>
      </c>
    </row>
    <row r="50" spans="1:3" x14ac:dyDescent="0.25">
      <c r="A50" s="1" t="s">
        <v>104</v>
      </c>
      <c r="B50" s="20">
        <v>271016.2</v>
      </c>
      <c r="C50" s="20">
        <f t="shared" si="4"/>
        <v>271016.2</v>
      </c>
    </row>
  </sheetData>
  <pageMargins left="0.25" right="0.25" top="0.75" bottom="0.75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opLeftCell="C1" zoomScaleNormal="100" workbookViewId="0">
      <selection activeCell="F9" sqref="F9"/>
    </sheetView>
  </sheetViews>
  <sheetFormatPr defaultRowHeight="15" x14ac:dyDescent="0.25"/>
  <cols>
    <col min="1" max="1" width="15.7109375" style="3" hidden="1" customWidth="1"/>
    <col min="2" max="2" width="8.7109375" style="3" hidden="1" customWidth="1"/>
    <col min="3" max="3" width="8.7109375" style="3" customWidth="1"/>
    <col min="4" max="4" width="65.7109375" customWidth="1"/>
    <col min="5" max="5" width="8.7109375" style="3" customWidth="1"/>
    <col min="6" max="6" width="25.7109375" style="11" customWidth="1"/>
    <col min="7" max="7" width="18.7109375" style="3" customWidth="1"/>
  </cols>
  <sheetData>
    <row r="1" spans="1:7" ht="54" customHeight="1" x14ac:dyDescent="0.25">
      <c r="A1" s="5" t="s">
        <v>0</v>
      </c>
      <c r="B1" s="5" t="s">
        <v>1</v>
      </c>
      <c r="C1" s="5" t="s">
        <v>102</v>
      </c>
      <c r="D1" s="5" t="s">
        <v>2</v>
      </c>
      <c r="E1" s="5" t="s">
        <v>3</v>
      </c>
      <c r="F1" s="6" t="s">
        <v>103</v>
      </c>
      <c r="G1" s="13" t="s">
        <v>4</v>
      </c>
    </row>
    <row r="2" spans="1:7" x14ac:dyDescent="0.25">
      <c r="A2" s="4" t="s">
        <v>5</v>
      </c>
      <c r="B2" s="4" t="s">
        <v>6</v>
      </c>
      <c r="C2" s="4">
        <v>1</v>
      </c>
      <c r="D2" s="8" t="s">
        <v>7</v>
      </c>
      <c r="E2" s="9">
        <v>101</v>
      </c>
      <c r="F2" s="14">
        <f>5930808.41+92269.36+8301.9+9381.3</f>
        <v>6040760.9700000007</v>
      </c>
      <c r="G2" s="15">
        <v>41091</v>
      </c>
    </row>
    <row r="3" spans="1:7" x14ac:dyDescent="0.25">
      <c r="A3" s="4" t="s">
        <v>5</v>
      </c>
      <c r="B3" s="4" t="s">
        <v>6</v>
      </c>
      <c r="C3" s="4">
        <v>2</v>
      </c>
      <c r="D3" s="8" t="s">
        <v>8</v>
      </c>
      <c r="E3" s="9">
        <v>101</v>
      </c>
      <c r="F3" s="14">
        <v>316844.21999999997</v>
      </c>
      <c r="G3" s="15">
        <v>41091</v>
      </c>
    </row>
    <row r="4" spans="1:7" x14ac:dyDescent="0.25">
      <c r="A4" s="4" t="s">
        <v>5</v>
      </c>
      <c r="B4" s="4" t="s">
        <v>6</v>
      </c>
      <c r="C4" s="4">
        <v>3</v>
      </c>
      <c r="D4" s="8" t="s">
        <v>9</v>
      </c>
      <c r="E4" s="9">
        <v>101</v>
      </c>
      <c r="F4" s="14">
        <v>544341.24</v>
      </c>
      <c r="G4" s="15">
        <v>41091</v>
      </c>
    </row>
    <row r="5" spans="1:7" x14ac:dyDescent="0.25">
      <c r="A5" s="4" t="s">
        <v>5</v>
      </c>
      <c r="B5" s="4" t="s">
        <v>6</v>
      </c>
      <c r="C5" s="4">
        <v>4</v>
      </c>
      <c r="D5" s="8" t="s">
        <v>10</v>
      </c>
      <c r="E5" s="9">
        <v>101</v>
      </c>
      <c r="F5" s="14">
        <v>897913.91</v>
      </c>
      <c r="G5" s="15">
        <v>41091</v>
      </c>
    </row>
    <row r="6" spans="1:7" x14ac:dyDescent="0.25">
      <c r="A6" s="4" t="s">
        <v>5</v>
      </c>
      <c r="B6" s="4" t="s">
        <v>6</v>
      </c>
      <c r="C6" s="4">
        <v>5</v>
      </c>
      <c r="D6" s="8" t="s">
        <v>11</v>
      </c>
      <c r="E6" s="9">
        <v>105</v>
      </c>
      <c r="F6" s="14">
        <f>1023258.35-922.5+35748+32883.98-35748</f>
        <v>1055219.83</v>
      </c>
      <c r="G6" s="15">
        <v>41091</v>
      </c>
    </row>
    <row r="7" spans="1:7" x14ac:dyDescent="0.25">
      <c r="A7" s="4" t="s">
        <v>5</v>
      </c>
      <c r="B7" s="4" t="s">
        <v>6</v>
      </c>
      <c r="C7" s="4">
        <v>6</v>
      </c>
      <c r="D7" s="8" t="s">
        <v>12</v>
      </c>
      <c r="E7" s="9">
        <v>109</v>
      </c>
      <c r="F7" s="14">
        <f>724394.3+772593.85+11217.3</f>
        <v>1508205.45</v>
      </c>
      <c r="G7" s="15">
        <v>41091</v>
      </c>
    </row>
    <row r="8" spans="1:7" x14ac:dyDescent="0.25">
      <c r="A8" s="4" t="s">
        <v>5</v>
      </c>
      <c r="B8" s="4" t="s">
        <v>6</v>
      </c>
      <c r="C8" s="4">
        <v>7</v>
      </c>
      <c r="D8" s="8" t="s">
        <v>13</v>
      </c>
      <c r="E8" s="9">
        <v>109</v>
      </c>
      <c r="F8" s="14">
        <v>593450.27</v>
      </c>
      <c r="G8" s="15">
        <v>41091</v>
      </c>
    </row>
    <row r="9" spans="1:7" x14ac:dyDescent="0.25">
      <c r="A9" s="4" t="s">
        <v>5</v>
      </c>
      <c r="B9" s="4" t="s">
        <v>6</v>
      </c>
      <c r="C9" s="4">
        <v>8</v>
      </c>
      <c r="D9" s="8" t="s">
        <v>14</v>
      </c>
      <c r="E9" s="9">
        <v>109</v>
      </c>
      <c r="F9" s="14">
        <v>218208.67</v>
      </c>
      <c r="G9" s="15">
        <v>41091</v>
      </c>
    </row>
    <row r="10" spans="1:7" x14ac:dyDescent="0.25">
      <c r="A10" s="4" t="s">
        <v>5</v>
      </c>
      <c r="B10" s="4" t="s">
        <v>6</v>
      </c>
      <c r="C10" s="4">
        <v>9</v>
      </c>
      <c r="D10" s="8" t="s">
        <v>15</v>
      </c>
      <c r="E10" s="9">
        <v>101</v>
      </c>
      <c r="F10" s="14">
        <v>9089827.1600000001</v>
      </c>
      <c r="G10" s="15">
        <v>41091</v>
      </c>
    </row>
    <row r="11" spans="1:7" x14ac:dyDescent="0.25">
      <c r="A11" s="4" t="s">
        <v>5</v>
      </c>
      <c r="B11" s="4" t="s">
        <v>6</v>
      </c>
      <c r="C11" s="4">
        <v>10</v>
      </c>
      <c r="D11" s="8" t="s">
        <v>16</v>
      </c>
      <c r="E11" s="9">
        <v>101</v>
      </c>
      <c r="F11" s="14">
        <v>2169688.54</v>
      </c>
      <c r="G11" s="15">
        <v>41091</v>
      </c>
    </row>
    <row r="12" spans="1:7" x14ac:dyDescent="0.25">
      <c r="A12" s="4" t="s">
        <v>5</v>
      </c>
      <c r="B12" s="4" t="s">
        <v>6</v>
      </c>
      <c r="C12" s="4">
        <v>11</v>
      </c>
      <c r="D12" s="8" t="s">
        <v>17</v>
      </c>
      <c r="E12" s="9">
        <v>101</v>
      </c>
      <c r="F12" s="14">
        <v>620496.48</v>
      </c>
      <c r="G12" s="15">
        <v>41091</v>
      </c>
    </row>
    <row r="13" spans="1:7" x14ac:dyDescent="0.25">
      <c r="A13" s="4" t="s">
        <v>5</v>
      </c>
      <c r="B13" s="4" t="s">
        <v>6</v>
      </c>
      <c r="C13" s="4">
        <v>12</v>
      </c>
      <c r="D13" s="8" t="s">
        <v>18</v>
      </c>
      <c r="E13" s="9">
        <v>101</v>
      </c>
      <c r="F13" s="14">
        <v>205372.83</v>
      </c>
      <c r="G13" s="15">
        <v>41091</v>
      </c>
    </row>
    <row r="14" spans="1:7" x14ac:dyDescent="0.25">
      <c r="A14" s="4" t="s">
        <v>5</v>
      </c>
      <c r="B14" s="4" t="s">
        <v>6</v>
      </c>
      <c r="C14" s="4">
        <v>13</v>
      </c>
      <c r="D14" s="8" t="s">
        <v>19</v>
      </c>
      <c r="E14" s="9">
        <v>210</v>
      </c>
      <c r="F14" s="14">
        <v>290643.03000000003</v>
      </c>
      <c r="G14" s="15">
        <v>41091</v>
      </c>
    </row>
    <row r="15" spans="1:7" x14ac:dyDescent="0.25">
      <c r="A15" s="4" t="s">
        <v>5</v>
      </c>
      <c r="B15" s="4" t="s">
        <v>6</v>
      </c>
      <c r="C15" s="4">
        <v>14</v>
      </c>
      <c r="D15" s="8" t="s">
        <v>20</v>
      </c>
      <c r="E15" s="9">
        <v>210</v>
      </c>
      <c r="F15" s="14">
        <v>80704.800000000003</v>
      </c>
      <c r="G15" s="15">
        <v>41091</v>
      </c>
    </row>
    <row r="16" spans="1:7" x14ac:dyDescent="0.25">
      <c r="A16" s="4" t="s">
        <v>5</v>
      </c>
      <c r="B16" s="4" t="s">
        <v>6</v>
      </c>
      <c r="C16" s="4">
        <v>15</v>
      </c>
      <c r="D16" s="8" t="s">
        <v>21</v>
      </c>
      <c r="E16" s="9">
        <v>211</v>
      </c>
      <c r="F16" s="14">
        <v>222275.7</v>
      </c>
      <c r="G16" s="15">
        <v>41091</v>
      </c>
    </row>
    <row r="17" spans="1:7" x14ac:dyDescent="0.25">
      <c r="A17" s="4" t="s">
        <v>5</v>
      </c>
      <c r="B17" s="4" t="s">
        <v>6</v>
      </c>
      <c r="C17" s="4">
        <v>16</v>
      </c>
      <c r="D17" s="8" t="s">
        <v>22</v>
      </c>
      <c r="E17" s="9">
        <v>211</v>
      </c>
      <c r="F17" s="14">
        <f>727522.94+401662.23</f>
        <v>1129185.17</v>
      </c>
      <c r="G17" s="15">
        <v>41091</v>
      </c>
    </row>
    <row r="18" spans="1:7" x14ac:dyDescent="0.25">
      <c r="A18" s="4" t="s">
        <v>5</v>
      </c>
      <c r="B18" s="4" t="s">
        <v>6</v>
      </c>
      <c r="C18" s="4">
        <v>17</v>
      </c>
      <c r="D18" s="8" t="s">
        <v>23</v>
      </c>
      <c r="E18" s="9">
        <v>211</v>
      </c>
      <c r="F18" s="14">
        <f>95762.89+11476.06</f>
        <v>107238.95</v>
      </c>
      <c r="G18" s="15">
        <v>41091</v>
      </c>
    </row>
    <row r="19" spans="1:7" x14ac:dyDescent="0.25">
      <c r="A19" s="4" t="s">
        <v>5</v>
      </c>
      <c r="B19" s="4" t="s">
        <v>6</v>
      </c>
      <c r="C19" s="4">
        <v>18</v>
      </c>
      <c r="D19" s="8" t="s">
        <v>24</v>
      </c>
      <c r="E19" s="9">
        <v>211</v>
      </c>
      <c r="F19" s="14">
        <f>1886630.19+281163.57</f>
        <v>2167793.7599999998</v>
      </c>
      <c r="G19" s="15">
        <v>41091</v>
      </c>
    </row>
    <row r="20" spans="1:7" x14ac:dyDescent="0.25">
      <c r="A20" s="4" t="s">
        <v>5</v>
      </c>
      <c r="B20" s="4" t="s">
        <v>6</v>
      </c>
      <c r="C20" s="4">
        <v>19</v>
      </c>
      <c r="D20" s="8" t="s">
        <v>25</v>
      </c>
      <c r="E20" s="9">
        <v>220</v>
      </c>
      <c r="F20" s="14">
        <v>293520.86</v>
      </c>
      <c r="G20" s="15">
        <v>41091</v>
      </c>
    </row>
    <row r="21" spans="1:7" x14ac:dyDescent="0.25">
      <c r="A21" s="4" t="s">
        <v>5</v>
      </c>
      <c r="B21" s="4" t="s">
        <v>6</v>
      </c>
      <c r="C21" s="4">
        <v>20</v>
      </c>
      <c r="D21" s="8" t="s">
        <v>26</v>
      </c>
      <c r="E21" s="9">
        <v>220</v>
      </c>
      <c r="F21" s="14">
        <v>197301.2</v>
      </c>
      <c r="G21" s="15">
        <v>41091</v>
      </c>
    </row>
    <row r="22" spans="1:7" x14ac:dyDescent="0.25">
      <c r="A22" s="4" t="s">
        <v>5</v>
      </c>
      <c r="B22" s="4" t="s">
        <v>6</v>
      </c>
      <c r="C22" s="4">
        <v>21</v>
      </c>
      <c r="D22" s="8" t="s">
        <v>27</v>
      </c>
      <c r="E22" s="9">
        <v>220</v>
      </c>
      <c r="F22" s="14">
        <v>1436367.44</v>
      </c>
      <c r="G22" s="15">
        <v>41091</v>
      </c>
    </row>
    <row r="23" spans="1:7" x14ac:dyDescent="0.25">
      <c r="A23" s="4" t="s">
        <v>5</v>
      </c>
      <c r="B23" s="4" t="s">
        <v>6</v>
      </c>
      <c r="C23" s="4">
        <v>22</v>
      </c>
      <c r="D23" s="8" t="s">
        <v>28</v>
      </c>
      <c r="E23" s="9">
        <v>291</v>
      </c>
      <c r="F23" s="14">
        <v>555806.24</v>
      </c>
      <c r="G23" s="15">
        <v>41091</v>
      </c>
    </row>
    <row r="24" spans="1:7" x14ac:dyDescent="0.25">
      <c r="A24" s="4" t="s">
        <v>5</v>
      </c>
      <c r="B24" s="4" t="s">
        <v>6</v>
      </c>
      <c r="C24" s="4">
        <v>23</v>
      </c>
      <c r="D24" s="8" t="s">
        <v>29</v>
      </c>
      <c r="E24" s="9">
        <v>291</v>
      </c>
      <c r="F24" s="14">
        <v>181884.63</v>
      </c>
      <c r="G24" s="15">
        <v>41091</v>
      </c>
    </row>
    <row r="25" spans="1:7" x14ac:dyDescent="0.25">
      <c r="A25" s="4" t="s">
        <v>5</v>
      </c>
      <c r="B25" s="4" t="s">
        <v>6</v>
      </c>
      <c r="C25" s="4">
        <v>24</v>
      </c>
      <c r="D25" s="8" t="s">
        <v>30</v>
      </c>
      <c r="E25" s="9">
        <v>291</v>
      </c>
      <c r="F25" s="14">
        <f>8213434.72+24000</f>
        <v>8237434.7199999997</v>
      </c>
      <c r="G25" s="15">
        <v>41091</v>
      </c>
    </row>
    <row r="26" spans="1:7" x14ac:dyDescent="0.25">
      <c r="A26" s="4" t="s">
        <v>5</v>
      </c>
      <c r="B26" s="4" t="s">
        <v>6</v>
      </c>
      <c r="C26" s="4">
        <v>25</v>
      </c>
      <c r="D26" s="8" t="s">
        <v>31</v>
      </c>
      <c r="E26" s="9">
        <v>291</v>
      </c>
      <c r="F26" s="14">
        <v>7142657.6900000004</v>
      </c>
      <c r="G26" s="15">
        <v>41091</v>
      </c>
    </row>
    <row r="27" spans="1:7" x14ac:dyDescent="0.25">
      <c r="A27" s="4" t="s">
        <v>5</v>
      </c>
      <c r="B27" s="4" t="s">
        <v>6</v>
      </c>
      <c r="C27" s="4">
        <v>26</v>
      </c>
      <c r="D27" s="8" t="s">
        <v>32</v>
      </c>
      <c r="E27" s="9">
        <v>291</v>
      </c>
      <c r="F27" s="14">
        <f>165382.24+121270.44+3990+3600</f>
        <v>294242.68</v>
      </c>
      <c r="G27" s="15">
        <v>41091</v>
      </c>
    </row>
    <row r="28" spans="1:7" x14ac:dyDescent="0.25">
      <c r="A28" s="4" t="s">
        <v>5</v>
      </c>
      <c r="B28" s="4" t="s">
        <v>6</v>
      </c>
      <c r="C28" s="4">
        <v>27</v>
      </c>
      <c r="D28" s="8" t="s">
        <v>33</v>
      </c>
      <c r="E28" s="9">
        <v>291</v>
      </c>
      <c r="F28" s="14">
        <v>63711.040000000001</v>
      </c>
      <c r="G28" s="15">
        <v>41091</v>
      </c>
    </row>
    <row r="29" spans="1:7" x14ac:dyDescent="0.25">
      <c r="A29" s="4" t="s">
        <v>5</v>
      </c>
      <c r="B29" s="4" t="s">
        <v>6</v>
      </c>
      <c r="C29" s="4">
        <v>28</v>
      </c>
      <c r="D29" s="8" t="s">
        <v>34</v>
      </c>
      <c r="E29" s="9">
        <v>291</v>
      </c>
      <c r="F29" s="14">
        <v>622522.53</v>
      </c>
      <c r="G29" s="15">
        <v>41091</v>
      </c>
    </row>
    <row r="30" spans="1:7" x14ac:dyDescent="0.25">
      <c r="A30" s="4" t="s">
        <v>5</v>
      </c>
      <c r="B30" s="4" t="s">
        <v>6</v>
      </c>
      <c r="C30" s="4">
        <v>29</v>
      </c>
      <c r="D30" s="8" t="s">
        <v>35</v>
      </c>
      <c r="E30" s="9">
        <v>291</v>
      </c>
      <c r="F30" s="14">
        <v>19856.88</v>
      </c>
      <c r="G30" s="15">
        <v>41091</v>
      </c>
    </row>
    <row r="31" spans="1:7" x14ac:dyDescent="0.25">
      <c r="A31" s="4" t="s">
        <v>5</v>
      </c>
      <c r="B31" s="4" t="s">
        <v>6</v>
      </c>
      <c r="C31" s="4">
        <v>30</v>
      </c>
      <c r="D31" s="8" t="s">
        <v>36</v>
      </c>
      <c r="E31" s="9">
        <v>220</v>
      </c>
      <c r="F31" s="14">
        <f>5650654.64+21364.79</f>
        <v>5672019.4299999997</v>
      </c>
      <c r="G31" s="15">
        <v>41091</v>
      </c>
    </row>
    <row r="32" spans="1:7" x14ac:dyDescent="0.25">
      <c r="A32" s="4" t="s">
        <v>5</v>
      </c>
      <c r="B32" s="4" t="s">
        <v>6</v>
      </c>
      <c r="C32" s="4">
        <v>31</v>
      </c>
      <c r="D32" s="8" t="s">
        <v>37</v>
      </c>
      <c r="E32" s="9">
        <v>291</v>
      </c>
      <c r="F32" s="14">
        <v>119853.01</v>
      </c>
      <c r="G32" s="15">
        <v>41091</v>
      </c>
    </row>
    <row r="33" spans="1:7" x14ac:dyDescent="0.25">
      <c r="A33" s="4" t="s">
        <v>5</v>
      </c>
      <c r="B33" s="4" t="s">
        <v>6</v>
      </c>
      <c r="C33" s="4">
        <v>32</v>
      </c>
      <c r="D33" s="8" t="s">
        <v>38</v>
      </c>
      <c r="E33" s="9">
        <v>291</v>
      </c>
      <c r="F33" s="14">
        <v>195824.79</v>
      </c>
      <c r="G33" s="15">
        <v>41091</v>
      </c>
    </row>
    <row r="34" spans="1:7" x14ac:dyDescent="0.25">
      <c r="A34" s="4" t="s">
        <v>5</v>
      </c>
      <c r="B34" s="4" t="s">
        <v>6</v>
      </c>
      <c r="C34" s="4">
        <v>33</v>
      </c>
      <c r="D34" s="8" t="s">
        <v>39</v>
      </c>
      <c r="E34" s="9">
        <v>291</v>
      </c>
      <c r="F34" s="14">
        <f>182076.74+98430.18+32132.98</f>
        <v>312639.89999999997</v>
      </c>
      <c r="G34" s="15">
        <v>41091</v>
      </c>
    </row>
    <row r="35" spans="1:7" x14ac:dyDescent="0.25">
      <c r="A35" s="4" t="s">
        <v>5</v>
      </c>
      <c r="B35" s="4" t="s">
        <v>6</v>
      </c>
      <c r="C35" s="4">
        <v>34</v>
      </c>
      <c r="D35" s="8" t="s">
        <v>40</v>
      </c>
      <c r="E35" s="9">
        <v>291</v>
      </c>
      <c r="F35" s="14">
        <v>7572978.5800000001</v>
      </c>
      <c r="G35" s="15">
        <v>42338</v>
      </c>
    </row>
    <row r="36" spans="1:7" x14ac:dyDescent="0.25">
      <c r="A36" s="4" t="s">
        <v>5</v>
      </c>
      <c r="B36" s="4" t="s">
        <v>6</v>
      </c>
      <c r="C36" s="4">
        <v>35</v>
      </c>
      <c r="D36" s="8" t="s">
        <v>41</v>
      </c>
      <c r="E36" s="9">
        <v>220</v>
      </c>
      <c r="F36" s="14">
        <v>369790.68</v>
      </c>
      <c r="G36" s="15">
        <v>42338</v>
      </c>
    </row>
    <row r="37" spans="1:7" x14ac:dyDescent="0.25">
      <c r="A37" s="4" t="s">
        <v>5</v>
      </c>
      <c r="B37" s="4" t="s">
        <v>6</v>
      </c>
      <c r="C37" s="4">
        <v>36</v>
      </c>
      <c r="D37" s="8" t="s">
        <v>42</v>
      </c>
      <c r="E37" s="9">
        <v>291</v>
      </c>
      <c r="F37" s="14">
        <v>107358.58</v>
      </c>
      <c r="G37" s="15">
        <v>42338</v>
      </c>
    </row>
    <row r="38" spans="1:7" x14ac:dyDescent="0.25">
      <c r="A38" s="4" t="s">
        <v>5</v>
      </c>
      <c r="B38" s="4" t="s">
        <v>6</v>
      </c>
      <c r="C38" s="4">
        <v>37</v>
      </c>
      <c r="D38" s="8" t="s">
        <v>43</v>
      </c>
      <c r="E38" s="9">
        <v>211</v>
      </c>
      <c r="F38" s="14">
        <v>5448556.5199999996</v>
      </c>
      <c r="G38" s="15">
        <v>42338</v>
      </c>
    </row>
    <row r="39" spans="1:7" x14ac:dyDescent="0.25">
      <c r="A39" s="4" t="s">
        <v>5</v>
      </c>
      <c r="B39" s="4" t="s">
        <v>6</v>
      </c>
      <c r="C39" s="4">
        <v>38</v>
      </c>
      <c r="D39" s="8" t="s">
        <v>44</v>
      </c>
      <c r="E39" s="9">
        <v>291</v>
      </c>
      <c r="F39" s="14">
        <v>768896.28</v>
      </c>
      <c r="G39" s="15">
        <v>42338</v>
      </c>
    </row>
    <row r="40" spans="1:7" x14ac:dyDescent="0.25">
      <c r="A40" s="4" t="s">
        <v>5</v>
      </c>
      <c r="B40" s="4" t="s">
        <v>6</v>
      </c>
      <c r="C40" s="4">
        <v>39</v>
      </c>
      <c r="D40" s="8" t="s">
        <v>45</v>
      </c>
      <c r="E40" s="9">
        <v>291</v>
      </c>
      <c r="F40" s="14">
        <v>401662.23</v>
      </c>
      <c r="G40" s="15">
        <v>42338</v>
      </c>
    </row>
    <row r="41" spans="1:7" x14ac:dyDescent="0.25">
      <c r="A41" s="4" t="s">
        <v>5</v>
      </c>
      <c r="B41" s="4" t="s">
        <v>6</v>
      </c>
      <c r="C41" s="4">
        <v>40</v>
      </c>
      <c r="D41" s="8" t="s">
        <v>46</v>
      </c>
      <c r="E41" s="9">
        <v>291</v>
      </c>
      <c r="F41" s="14">
        <v>805459.03</v>
      </c>
      <c r="G41" s="15">
        <v>42338</v>
      </c>
    </row>
    <row r="42" spans="1:7" x14ac:dyDescent="0.25">
      <c r="F42" s="12">
        <f>SUM(F2:F41)</f>
        <v>68078515.919999987</v>
      </c>
      <c r="G42" s="12"/>
    </row>
  </sheetData>
  <pageMargins left="0.25" right="0.25" top="0.75" bottom="0.75" header="0.3" footer="0.3"/>
  <pageSetup paperSize="9" scale="4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topLeftCell="A4" zoomScaleNormal="100" workbookViewId="0">
      <selection activeCell="D13" sqref="D13"/>
    </sheetView>
  </sheetViews>
  <sheetFormatPr defaultRowHeight="15" x14ac:dyDescent="0.25"/>
  <cols>
    <col min="1" max="1" width="8.7109375" style="3" customWidth="1"/>
    <col min="2" max="2" width="65.7109375" customWidth="1"/>
    <col min="3" max="3" width="8.7109375" style="3" customWidth="1"/>
    <col min="4" max="4" width="25.7109375" style="11" customWidth="1"/>
    <col min="5" max="5" width="18.7109375" style="3" customWidth="1"/>
  </cols>
  <sheetData>
    <row r="1" spans="1:5" ht="46.5" customHeight="1" x14ac:dyDescent="0.25">
      <c r="A1" s="5" t="s">
        <v>102</v>
      </c>
      <c r="B1" s="5" t="s">
        <v>2</v>
      </c>
      <c r="C1" s="5" t="s">
        <v>3</v>
      </c>
      <c r="D1" s="6" t="s">
        <v>103</v>
      </c>
      <c r="E1" s="13" t="s">
        <v>4</v>
      </c>
    </row>
    <row r="2" spans="1:5" x14ac:dyDescent="0.25">
      <c r="A2" s="9">
        <v>1</v>
      </c>
      <c r="B2" s="8" t="s">
        <v>47</v>
      </c>
      <c r="C2" s="9">
        <v>310</v>
      </c>
      <c r="D2" s="14">
        <v>249652.66</v>
      </c>
      <c r="E2" s="16">
        <v>41091</v>
      </c>
    </row>
    <row r="3" spans="1:5" x14ac:dyDescent="0.25">
      <c r="A3" s="9">
        <v>2</v>
      </c>
      <c r="B3" s="8" t="s">
        <v>48</v>
      </c>
      <c r="C3" s="9">
        <v>449</v>
      </c>
      <c r="D3" s="14">
        <f>222826.33+15778.86</f>
        <v>238605.19</v>
      </c>
      <c r="E3" s="16">
        <v>41091</v>
      </c>
    </row>
    <row r="4" spans="1:5" x14ac:dyDescent="0.25">
      <c r="A4" s="9">
        <v>3</v>
      </c>
      <c r="B4" s="8" t="s">
        <v>49</v>
      </c>
      <c r="C4" s="9">
        <v>599</v>
      </c>
      <c r="D4" s="14">
        <v>1009655.85</v>
      </c>
      <c r="E4" s="16">
        <v>41091</v>
      </c>
    </row>
    <row r="5" spans="1:5" x14ac:dyDescent="0.25">
      <c r="A5" s="9">
        <v>4</v>
      </c>
      <c r="B5" s="8" t="s">
        <v>50</v>
      </c>
      <c r="C5" s="9">
        <v>599</v>
      </c>
      <c r="D5" s="14">
        <f>7318594.35+5865305.42+238574.64</f>
        <v>13422474.41</v>
      </c>
      <c r="E5" s="16">
        <v>41091</v>
      </c>
    </row>
    <row r="6" spans="1:5" x14ac:dyDescent="0.25">
      <c r="A6" s="9">
        <v>5</v>
      </c>
      <c r="B6" s="8" t="s">
        <v>51</v>
      </c>
      <c r="C6" s="9">
        <v>599</v>
      </c>
      <c r="D6" s="14">
        <v>987931.36</v>
      </c>
      <c r="E6" s="16">
        <v>41091</v>
      </c>
    </row>
    <row r="7" spans="1:5" x14ac:dyDescent="0.25">
      <c r="A7" s="9">
        <v>6</v>
      </c>
      <c r="B7" s="8" t="s">
        <v>52</v>
      </c>
      <c r="C7" s="9">
        <v>529</v>
      </c>
      <c r="D7" s="14">
        <v>708435.04</v>
      </c>
      <c r="E7" s="16">
        <v>41088</v>
      </c>
    </row>
    <row r="8" spans="1:5" x14ac:dyDescent="0.25">
      <c r="A8" s="9">
        <v>7</v>
      </c>
      <c r="B8" s="8" t="s">
        <v>53</v>
      </c>
      <c r="C8" s="9">
        <v>580</v>
      </c>
      <c r="D8" s="14">
        <v>402383</v>
      </c>
      <c r="E8" s="16">
        <v>41051</v>
      </c>
    </row>
    <row r="9" spans="1:5" x14ac:dyDescent="0.25">
      <c r="A9" s="9">
        <v>8</v>
      </c>
      <c r="B9" s="8" t="s">
        <v>54</v>
      </c>
      <c r="C9" s="9">
        <v>580</v>
      </c>
      <c r="D9" s="14">
        <f>402383+34297.09</f>
        <v>436680.08999999997</v>
      </c>
      <c r="E9" s="16">
        <v>41051</v>
      </c>
    </row>
    <row r="10" spans="1:5" x14ac:dyDescent="0.25">
      <c r="A10" s="9">
        <v>9</v>
      </c>
      <c r="B10" s="8" t="s">
        <v>55</v>
      </c>
      <c r="C10" s="9">
        <v>580</v>
      </c>
      <c r="D10" s="14">
        <v>721053.09</v>
      </c>
      <c r="E10" s="16">
        <v>41051</v>
      </c>
    </row>
    <row r="11" spans="1:5" x14ac:dyDescent="0.25">
      <c r="A11" s="9">
        <v>10</v>
      </c>
      <c r="B11" s="8" t="s">
        <v>56</v>
      </c>
      <c r="C11" s="9">
        <v>580</v>
      </c>
      <c r="D11" s="14">
        <v>721053.09</v>
      </c>
      <c r="E11" s="16">
        <v>41051</v>
      </c>
    </row>
    <row r="12" spans="1:5" x14ac:dyDescent="0.25">
      <c r="A12" s="9">
        <v>11</v>
      </c>
      <c r="B12" s="8" t="s">
        <v>57</v>
      </c>
      <c r="C12" s="9">
        <v>599</v>
      </c>
      <c r="D12" s="14">
        <v>1355908.72</v>
      </c>
      <c r="E12" s="16">
        <v>41395</v>
      </c>
    </row>
    <row r="13" spans="1:5" x14ac:dyDescent="0.25">
      <c r="A13" s="9">
        <v>12</v>
      </c>
      <c r="B13" s="8" t="s">
        <v>58</v>
      </c>
      <c r="C13" s="9">
        <v>599</v>
      </c>
      <c r="D13" s="14">
        <v>912148.12</v>
      </c>
      <c r="E13" s="16">
        <v>41080</v>
      </c>
    </row>
    <row r="14" spans="1:5" x14ac:dyDescent="0.25">
      <c r="A14" s="9">
        <v>13</v>
      </c>
      <c r="B14" s="8" t="s">
        <v>59</v>
      </c>
      <c r="C14" s="9">
        <v>599</v>
      </c>
      <c r="D14" s="14">
        <v>724651.01</v>
      </c>
      <c r="E14" s="16">
        <v>41089</v>
      </c>
    </row>
    <row r="15" spans="1:5" x14ac:dyDescent="0.25">
      <c r="A15" s="9">
        <v>14</v>
      </c>
      <c r="B15" s="8" t="s">
        <v>60</v>
      </c>
      <c r="C15" s="9">
        <v>580</v>
      </c>
      <c r="D15" s="14">
        <v>881135.09</v>
      </c>
      <c r="E15" s="16">
        <v>41128</v>
      </c>
    </row>
    <row r="16" spans="1:5" x14ac:dyDescent="0.25">
      <c r="A16" s="9">
        <v>15</v>
      </c>
      <c r="B16" s="8" t="s">
        <v>61</v>
      </c>
      <c r="C16" s="9">
        <v>580</v>
      </c>
      <c r="D16" s="14">
        <v>278610.58</v>
      </c>
      <c r="E16" s="16">
        <v>41141</v>
      </c>
    </row>
    <row r="17" spans="1:5" x14ac:dyDescent="0.25">
      <c r="A17" s="9">
        <v>16</v>
      </c>
      <c r="B17" s="8" t="s">
        <v>62</v>
      </c>
      <c r="C17" s="9">
        <v>580</v>
      </c>
      <c r="D17" s="14">
        <v>545577.62</v>
      </c>
      <c r="E17" s="16">
        <v>42109</v>
      </c>
    </row>
    <row r="18" spans="1:5" x14ac:dyDescent="0.25">
      <c r="A18" s="9">
        <v>17</v>
      </c>
      <c r="B18" s="8" t="s">
        <v>63</v>
      </c>
      <c r="C18" s="9">
        <v>580</v>
      </c>
      <c r="D18" s="14">
        <v>271016.2</v>
      </c>
      <c r="E18" s="16">
        <v>42109</v>
      </c>
    </row>
    <row r="19" spans="1:5" x14ac:dyDescent="0.25">
      <c r="A19" s="9">
        <v>18</v>
      </c>
      <c r="B19" s="8" t="s">
        <v>64</v>
      </c>
      <c r="C19" s="9">
        <v>613</v>
      </c>
      <c r="D19" s="14">
        <f>703738.97+91965.79</f>
        <v>795704.76</v>
      </c>
      <c r="E19" s="16">
        <v>41091</v>
      </c>
    </row>
    <row r="20" spans="1:5" x14ac:dyDescent="0.25">
      <c r="A20" s="9">
        <v>19</v>
      </c>
      <c r="B20" s="8" t="s">
        <v>65</v>
      </c>
      <c r="C20" s="9">
        <v>660</v>
      </c>
      <c r="D20" s="14">
        <v>162488.10999999999</v>
      </c>
      <c r="E20" s="16">
        <v>41091</v>
      </c>
    </row>
    <row r="21" spans="1:5" x14ac:dyDescent="0.25">
      <c r="A21" s="9">
        <v>20</v>
      </c>
      <c r="B21" s="8" t="s">
        <v>66</v>
      </c>
      <c r="C21" s="9">
        <v>660</v>
      </c>
      <c r="D21" s="14">
        <v>162428.03</v>
      </c>
      <c r="E21" s="16">
        <v>41091</v>
      </c>
    </row>
    <row r="22" spans="1:5" x14ac:dyDescent="0.25">
      <c r="A22" s="9">
        <v>21</v>
      </c>
      <c r="B22" s="8" t="s">
        <v>67</v>
      </c>
      <c r="C22" s="9">
        <v>669</v>
      </c>
      <c r="D22" s="14">
        <v>369766.11</v>
      </c>
      <c r="E22" s="16">
        <v>41091</v>
      </c>
    </row>
    <row r="23" spans="1:5" x14ac:dyDescent="0.25">
      <c r="A23" s="9">
        <v>22</v>
      </c>
      <c r="B23" s="8" t="s">
        <v>68</v>
      </c>
      <c r="C23" s="9">
        <v>659</v>
      </c>
      <c r="D23" s="14">
        <v>961809.52</v>
      </c>
      <c r="E23" s="16">
        <v>41093</v>
      </c>
    </row>
    <row r="24" spans="1:5" x14ac:dyDescent="0.25">
      <c r="A24" s="9">
        <v>23</v>
      </c>
      <c r="B24" s="8" t="s">
        <v>69</v>
      </c>
      <c r="C24" s="9">
        <v>669</v>
      </c>
      <c r="D24" s="14">
        <v>62365</v>
      </c>
      <c r="E24" s="16">
        <v>41334</v>
      </c>
    </row>
    <row r="25" spans="1:5" x14ac:dyDescent="0.25">
      <c r="A25" s="9">
        <v>24</v>
      </c>
      <c r="B25" s="8" t="s">
        <v>70</v>
      </c>
      <c r="C25" s="9">
        <v>624</v>
      </c>
      <c r="D25" s="14">
        <f>95135.78+68856.39+1980+31156</f>
        <v>197128.16999999998</v>
      </c>
      <c r="E25" s="16">
        <v>41473</v>
      </c>
    </row>
    <row r="26" spans="1:5" x14ac:dyDescent="0.25">
      <c r="A26" s="9">
        <v>25</v>
      </c>
      <c r="B26" s="8" t="s">
        <v>71</v>
      </c>
      <c r="C26" s="9">
        <v>663</v>
      </c>
      <c r="D26" s="14">
        <v>309211.21999999997</v>
      </c>
      <c r="E26" s="16">
        <v>41668</v>
      </c>
    </row>
    <row r="27" spans="1:5" x14ac:dyDescent="0.25">
      <c r="A27" s="9">
        <v>26</v>
      </c>
      <c r="B27" s="8" t="s">
        <v>72</v>
      </c>
      <c r="C27" s="9">
        <v>663</v>
      </c>
      <c r="D27" s="14">
        <f>75152.55+22952.13+26000</f>
        <v>124104.68000000001</v>
      </c>
      <c r="E27" s="16">
        <v>41680</v>
      </c>
    </row>
    <row r="28" spans="1:5" x14ac:dyDescent="0.25">
      <c r="A28" s="9">
        <v>27</v>
      </c>
      <c r="B28" s="8" t="s">
        <v>73</v>
      </c>
      <c r="C28" s="9">
        <v>669</v>
      </c>
      <c r="D28" s="14">
        <v>814188.55</v>
      </c>
      <c r="E28" s="16">
        <v>42338</v>
      </c>
    </row>
    <row r="29" spans="1:5" s="2" customFormat="1" x14ac:dyDescent="0.25">
      <c r="A29" s="10"/>
      <c r="C29" s="10"/>
      <c r="D29" s="12">
        <f>SUM(D2:D28)</f>
        <v>27826165.27</v>
      </c>
      <c r="E29" s="12"/>
    </row>
    <row r="32" spans="1:5" x14ac:dyDescent="0.25">
      <c r="D32" s="12"/>
    </row>
  </sheetData>
  <pageMargins left="0.25" right="0.25" top="0.75" bottom="0.75" header="0.3" footer="0.3"/>
  <pageSetup paperSize="9" scale="48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C10" workbookViewId="0">
      <selection activeCell="C11" sqref="C11:F11"/>
    </sheetView>
  </sheetViews>
  <sheetFormatPr defaultRowHeight="15" x14ac:dyDescent="0.25"/>
  <cols>
    <col min="1" max="1" width="15.7109375" style="3" customWidth="1"/>
    <col min="2" max="2" width="8.7109375" style="3" customWidth="1"/>
    <col min="3" max="3" width="65.7109375" customWidth="1"/>
    <col min="4" max="4" width="8.7109375" style="3" customWidth="1"/>
    <col min="5" max="5" width="25.7109375" style="11" customWidth="1"/>
    <col min="6" max="6" width="18.7109375" style="3" customWidth="1"/>
  </cols>
  <sheetData>
    <row r="1" spans="1:6" ht="48" customHeight="1" x14ac:dyDescent="0.25">
      <c r="A1" s="5" t="s">
        <v>0</v>
      </c>
      <c r="B1" s="5" t="s">
        <v>102</v>
      </c>
      <c r="C1" s="5" t="s">
        <v>2</v>
      </c>
      <c r="D1" s="5" t="s">
        <v>3</v>
      </c>
      <c r="E1" s="6" t="s">
        <v>103</v>
      </c>
      <c r="F1" s="13" t="s">
        <v>4</v>
      </c>
    </row>
    <row r="2" spans="1:6" x14ac:dyDescent="0.25">
      <c r="A2" s="4" t="s">
        <v>5</v>
      </c>
      <c r="B2" s="4">
        <v>2</v>
      </c>
      <c r="C2" s="1" t="s">
        <v>74</v>
      </c>
      <c r="D2" s="4">
        <v>742</v>
      </c>
      <c r="E2" s="17">
        <v>596728.42000000004</v>
      </c>
      <c r="F2" s="15">
        <v>41051</v>
      </c>
    </row>
    <row r="3" spans="1:6" x14ac:dyDescent="0.25">
      <c r="A3" s="4" t="s">
        <v>5</v>
      </c>
      <c r="B3" s="4">
        <v>3</v>
      </c>
      <c r="C3" s="1" t="s">
        <v>75</v>
      </c>
      <c r="D3" s="4">
        <v>742</v>
      </c>
      <c r="E3" s="17">
        <v>477845.12</v>
      </c>
      <c r="F3" s="15">
        <v>41051</v>
      </c>
    </row>
    <row r="4" spans="1:6" x14ac:dyDescent="0.25">
      <c r="A4" s="4" t="s">
        <v>5</v>
      </c>
      <c r="B4" s="4">
        <v>5</v>
      </c>
      <c r="C4" s="1" t="s">
        <v>76</v>
      </c>
      <c r="D4" s="4">
        <v>746</v>
      </c>
      <c r="E4" s="17">
        <v>340130.23</v>
      </c>
      <c r="F4" s="15">
        <v>41131</v>
      </c>
    </row>
    <row r="5" spans="1:6" x14ac:dyDescent="0.25">
      <c r="A5" s="4" t="s">
        <v>5</v>
      </c>
      <c r="B5" s="4">
        <v>6</v>
      </c>
      <c r="C5" s="1" t="s">
        <v>77</v>
      </c>
      <c r="D5" s="4">
        <v>748</v>
      </c>
      <c r="E5" s="17">
        <v>81225.17</v>
      </c>
      <c r="F5" s="15">
        <v>41051</v>
      </c>
    </row>
    <row r="6" spans="1:6" x14ac:dyDescent="0.25">
      <c r="A6" s="4" t="s">
        <v>5</v>
      </c>
      <c r="B6" s="4">
        <v>7</v>
      </c>
      <c r="C6" s="1" t="s">
        <v>78</v>
      </c>
      <c r="D6" s="4">
        <v>762</v>
      </c>
      <c r="E6" s="17">
        <v>243970.23</v>
      </c>
      <c r="F6" s="15">
        <v>41051</v>
      </c>
    </row>
    <row r="7" spans="1:6" x14ac:dyDescent="0.25">
      <c r="A7" s="4" t="s">
        <v>5</v>
      </c>
      <c r="B7" s="4">
        <v>8</v>
      </c>
      <c r="C7" s="1" t="s">
        <v>79</v>
      </c>
      <c r="D7" s="4">
        <v>763</v>
      </c>
      <c r="E7" s="17">
        <f>124855.85+4764.54+22354.34</f>
        <v>151974.73000000001</v>
      </c>
      <c r="F7" s="15">
        <v>41051</v>
      </c>
    </row>
    <row r="8" spans="1:6" x14ac:dyDescent="0.25">
      <c r="A8" s="4" t="s">
        <v>5</v>
      </c>
      <c r="B8" s="4">
        <v>9</v>
      </c>
      <c r="C8" s="1" t="s">
        <v>80</v>
      </c>
      <c r="D8" s="4">
        <v>746</v>
      </c>
      <c r="E8" s="17">
        <v>10417.620000000001</v>
      </c>
      <c r="F8" s="15">
        <v>41129</v>
      </c>
    </row>
    <row r="9" spans="1:6" x14ac:dyDescent="0.25">
      <c r="A9" s="4" t="s">
        <v>5</v>
      </c>
      <c r="B9" s="4">
        <v>10</v>
      </c>
      <c r="C9" s="1" t="s">
        <v>81</v>
      </c>
      <c r="D9" s="4">
        <v>748</v>
      </c>
      <c r="E9" s="17">
        <v>45607.41</v>
      </c>
      <c r="F9" s="15">
        <v>41131</v>
      </c>
    </row>
    <row r="10" spans="1:6" x14ac:dyDescent="0.25">
      <c r="A10" s="4" t="s">
        <v>5</v>
      </c>
      <c r="B10" s="4">
        <v>11</v>
      </c>
      <c r="C10" s="1" t="s">
        <v>82</v>
      </c>
      <c r="D10" s="4">
        <v>748</v>
      </c>
      <c r="E10" s="17">
        <v>49919.89</v>
      </c>
      <c r="F10" s="15">
        <v>41131</v>
      </c>
    </row>
    <row r="11" spans="1:6" x14ac:dyDescent="0.25">
      <c r="A11" s="4" t="s">
        <v>5</v>
      </c>
      <c r="B11" s="4">
        <v>13</v>
      </c>
      <c r="C11" s="1" t="s">
        <v>83</v>
      </c>
      <c r="D11" s="4">
        <v>763</v>
      </c>
      <c r="E11" s="17">
        <v>126558.25</v>
      </c>
      <c r="F11" s="15">
        <v>42109</v>
      </c>
    </row>
    <row r="12" spans="1:6" x14ac:dyDescent="0.25">
      <c r="E12" s="18">
        <f>SUM(E2:E11)</f>
        <v>2124377.0699999998</v>
      </c>
    </row>
    <row r="21" spans="6:6" x14ac:dyDescent="0.25">
      <c r="F21" s="11"/>
    </row>
    <row r="22" spans="6:6" x14ac:dyDescent="0.25">
      <c r="F22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workbookViewId="0">
      <selection activeCell="B55" sqref="B55"/>
    </sheetView>
  </sheetViews>
  <sheetFormatPr defaultRowHeight="15" x14ac:dyDescent="0.25"/>
  <cols>
    <col min="1" max="1" width="8.7109375" style="3" customWidth="1"/>
    <col min="2" max="2" width="65.7109375" customWidth="1"/>
    <col min="3" max="3" width="8.7109375" style="3" customWidth="1"/>
    <col min="4" max="4" width="25.7109375" style="11" customWidth="1"/>
    <col min="5" max="5" width="18.7109375" style="3" customWidth="1"/>
    <col min="6" max="6" width="5.7109375" style="3" customWidth="1"/>
  </cols>
  <sheetData>
    <row r="1" spans="1:6" ht="52.5" customHeight="1" x14ac:dyDescent="0.25">
      <c r="A1" s="5" t="s">
        <v>102</v>
      </c>
      <c r="B1" s="5" t="s">
        <v>168</v>
      </c>
      <c r="C1" s="5" t="s">
        <v>3</v>
      </c>
      <c r="D1" s="6" t="s">
        <v>103</v>
      </c>
      <c r="E1" s="13" t="s">
        <v>4</v>
      </c>
      <c r="F1" s="7"/>
    </row>
    <row r="2" spans="1:6" x14ac:dyDescent="0.25">
      <c r="A2" s="4">
        <v>1</v>
      </c>
      <c r="B2" s="8" t="s">
        <v>155</v>
      </c>
      <c r="C2" s="9">
        <v>211</v>
      </c>
      <c r="D2" s="17">
        <f>130978.59-1175.15</f>
        <v>129803.44</v>
      </c>
      <c r="E2" s="15">
        <v>41091</v>
      </c>
    </row>
    <row r="3" spans="1:6" x14ac:dyDescent="0.25">
      <c r="A3" s="4">
        <v>2</v>
      </c>
      <c r="B3" s="8" t="s">
        <v>156</v>
      </c>
      <c r="C3" s="9">
        <v>491</v>
      </c>
      <c r="D3" s="17">
        <v>8261.36</v>
      </c>
      <c r="E3" s="15">
        <v>41925</v>
      </c>
    </row>
    <row r="4" spans="1:6" x14ac:dyDescent="0.25">
      <c r="A4" s="4">
        <v>3</v>
      </c>
      <c r="B4" s="8" t="s">
        <v>157</v>
      </c>
      <c r="C4" s="9">
        <v>491</v>
      </c>
      <c r="D4" s="17">
        <v>22952.13</v>
      </c>
      <c r="E4" s="15">
        <v>42338</v>
      </c>
    </row>
    <row r="5" spans="1:6" x14ac:dyDescent="0.25">
      <c r="A5" s="4">
        <v>4</v>
      </c>
      <c r="B5" s="8" t="s">
        <v>158</v>
      </c>
      <c r="C5" s="9">
        <v>808</v>
      </c>
      <c r="D5" s="17">
        <v>1450.41</v>
      </c>
      <c r="E5" s="15">
        <v>42138</v>
      </c>
    </row>
    <row r="6" spans="1:6" x14ac:dyDescent="0.25">
      <c r="A6" s="4">
        <v>5</v>
      </c>
      <c r="B6" s="8" t="s">
        <v>159</v>
      </c>
      <c r="C6" s="9">
        <v>808</v>
      </c>
      <c r="D6" s="17">
        <v>2299</v>
      </c>
      <c r="E6" s="15">
        <v>42569</v>
      </c>
    </row>
    <row r="7" spans="1:6" x14ac:dyDescent="0.25">
      <c r="A7" s="4">
        <v>6</v>
      </c>
      <c r="B7" s="8" t="s">
        <v>160</v>
      </c>
      <c r="C7" s="9">
        <v>808</v>
      </c>
      <c r="D7" s="17">
        <v>1871.11</v>
      </c>
      <c r="E7" s="15">
        <v>42586</v>
      </c>
    </row>
    <row r="8" spans="1:6" x14ac:dyDescent="0.25">
      <c r="A8" s="4">
        <v>7</v>
      </c>
      <c r="B8" s="8" t="s">
        <v>160</v>
      </c>
      <c r="C8" s="9">
        <v>808</v>
      </c>
      <c r="D8" s="17">
        <v>1871.12</v>
      </c>
      <c r="E8" s="15">
        <v>42586</v>
      </c>
    </row>
    <row r="9" spans="1:6" x14ac:dyDescent="0.25">
      <c r="A9" s="4">
        <v>8</v>
      </c>
      <c r="B9" s="8" t="s">
        <v>158</v>
      </c>
      <c r="C9" s="9">
        <v>808</v>
      </c>
      <c r="D9" s="17">
        <v>1397.56</v>
      </c>
      <c r="E9" s="15">
        <v>42242</v>
      </c>
    </row>
    <row r="10" spans="1:6" x14ac:dyDescent="0.25">
      <c r="A10" s="4">
        <v>9</v>
      </c>
      <c r="B10" s="8" t="s">
        <v>161</v>
      </c>
      <c r="C10" s="9">
        <v>808</v>
      </c>
      <c r="D10" s="17">
        <v>467.88</v>
      </c>
      <c r="E10" s="15">
        <v>41955</v>
      </c>
    </row>
    <row r="11" spans="1:6" x14ac:dyDescent="0.25">
      <c r="A11" s="4">
        <v>10</v>
      </c>
      <c r="B11" s="8" t="s">
        <v>162</v>
      </c>
      <c r="C11" s="9">
        <v>808</v>
      </c>
      <c r="D11" s="17">
        <v>1540.8</v>
      </c>
      <c r="E11" s="15">
        <v>42530</v>
      </c>
    </row>
    <row r="12" spans="1:6" x14ac:dyDescent="0.25">
      <c r="A12" s="4">
        <v>11</v>
      </c>
      <c r="B12" s="8" t="s">
        <v>163</v>
      </c>
      <c r="C12" s="9">
        <v>808</v>
      </c>
      <c r="D12" s="17">
        <v>243.09</v>
      </c>
      <c r="E12" s="15">
        <v>41913</v>
      </c>
    </row>
    <row r="13" spans="1:6" x14ac:dyDescent="0.25">
      <c r="A13" s="4">
        <v>12</v>
      </c>
      <c r="B13" s="8" t="s">
        <v>164</v>
      </c>
      <c r="C13" s="9">
        <v>808</v>
      </c>
      <c r="D13" s="17">
        <v>503.25</v>
      </c>
      <c r="E13" s="15">
        <v>41841</v>
      </c>
    </row>
    <row r="14" spans="1:6" x14ac:dyDescent="0.25">
      <c r="A14" s="4">
        <v>13</v>
      </c>
      <c r="B14" s="8" t="s">
        <v>165</v>
      </c>
      <c r="C14" s="9">
        <v>808</v>
      </c>
      <c r="D14" s="17">
        <v>397.56</v>
      </c>
      <c r="E14" s="15">
        <v>41841</v>
      </c>
    </row>
    <row r="15" spans="1:6" x14ac:dyDescent="0.25">
      <c r="A15" s="4">
        <v>14</v>
      </c>
      <c r="B15" s="8" t="s">
        <v>166</v>
      </c>
      <c r="C15" s="9">
        <v>808</v>
      </c>
      <c r="D15" s="17">
        <v>1178.05</v>
      </c>
      <c r="E15" s="15">
        <v>42002</v>
      </c>
    </row>
    <row r="16" spans="1:6" x14ac:dyDescent="0.25">
      <c r="A16" s="4">
        <v>15</v>
      </c>
      <c r="B16" s="8" t="s">
        <v>167</v>
      </c>
      <c r="C16" s="9">
        <v>808</v>
      </c>
      <c r="D16" s="17">
        <v>2260.09</v>
      </c>
      <c r="E16" s="15">
        <v>42432</v>
      </c>
    </row>
    <row r="17" spans="1:5" s="3" customFormat="1" x14ac:dyDescent="0.25">
      <c r="B17"/>
      <c r="D17" s="12">
        <f>SUM(D2:D16)</f>
        <v>176496.84999999995</v>
      </c>
    </row>
    <row r="22" spans="1:5" ht="45" customHeight="1" x14ac:dyDescent="0.25">
      <c r="A22" s="5" t="s">
        <v>102</v>
      </c>
      <c r="B22" s="5" t="s">
        <v>169</v>
      </c>
      <c r="C22" s="5" t="s">
        <v>3</v>
      </c>
      <c r="D22" s="6" t="s">
        <v>103</v>
      </c>
      <c r="E22" s="13" t="s">
        <v>4</v>
      </c>
    </row>
    <row r="23" spans="1:5" x14ac:dyDescent="0.25">
      <c r="A23" s="4">
        <v>1</v>
      </c>
      <c r="B23" s="8" t="s">
        <v>170</v>
      </c>
      <c r="C23" s="9">
        <v>491</v>
      </c>
      <c r="D23" s="17">
        <v>3982.93</v>
      </c>
      <c r="E23" s="15">
        <v>41717</v>
      </c>
    </row>
    <row r="24" spans="1:5" x14ac:dyDescent="0.25">
      <c r="A24" s="4">
        <v>2</v>
      </c>
      <c r="B24" s="8" t="s">
        <v>171</v>
      </c>
      <c r="C24" s="9">
        <v>808</v>
      </c>
      <c r="D24" s="17">
        <v>477</v>
      </c>
      <c r="E24" s="15">
        <v>41851</v>
      </c>
    </row>
    <row r="25" spans="1:5" x14ac:dyDescent="0.25">
      <c r="A25" s="4">
        <v>3</v>
      </c>
      <c r="B25" s="8" t="s">
        <v>171</v>
      </c>
      <c r="C25" s="9">
        <v>808</v>
      </c>
      <c r="D25" s="17">
        <v>477</v>
      </c>
      <c r="E25" s="15">
        <v>41851</v>
      </c>
    </row>
    <row r="26" spans="1:5" x14ac:dyDescent="0.25">
      <c r="A26" s="4">
        <v>4</v>
      </c>
      <c r="B26" s="8" t="s">
        <v>171</v>
      </c>
      <c r="C26" s="9">
        <v>808</v>
      </c>
      <c r="D26" s="17">
        <v>477</v>
      </c>
      <c r="E26" s="15">
        <v>41851</v>
      </c>
    </row>
    <row r="27" spans="1:5" x14ac:dyDescent="0.25">
      <c r="A27" s="4">
        <v>5</v>
      </c>
      <c r="B27" s="8" t="s">
        <v>171</v>
      </c>
      <c r="C27" s="9">
        <v>808</v>
      </c>
      <c r="D27" s="17">
        <v>477</v>
      </c>
      <c r="E27" s="15">
        <v>41851</v>
      </c>
    </row>
    <row r="28" spans="1:5" x14ac:dyDescent="0.25">
      <c r="A28" s="4">
        <v>6</v>
      </c>
      <c r="B28" s="8" t="s">
        <v>171</v>
      </c>
      <c r="C28" s="9">
        <v>808</v>
      </c>
      <c r="D28" s="17">
        <v>477</v>
      </c>
      <c r="E28" s="15">
        <v>41851</v>
      </c>
    </row>
    <row r="29" spans="1:5" x14ac:dyDescent="0.25">
      <c r="A29" s="4">
        <v>7</v>
      </c>
      <c r="B29" s="8" t="s">
        <v>171</v>
      </c>
      <c r="C29" s="9">
        <v>808</v>
      </c>
      <c r="D29" s="17">
        <v>477</v>
      </c>
      <c r="E29" s="15">
        <v>41851</v>
      </c>
    </row>
    <row r="30" spans="1:5" x14ac:dyDescent="0.25">
      <c r="A30" s="4">
        <v>8</v>
      </c>
      <c r="B30" s="8" t="s">
        <v>171</v>
      </c>
      <c r="C30" s="9">
        <v>808</v>
      </c>
      <c r="D30" s="17">
        <v>477</v>
      </c>
      <c r="E30" s="15">
        <v>41851</v>
      </c>
    </row>
    <row r="31" spans="1:5" x14ac:dyDescent="0.25">
      <c r="A31" s="4">
        <v>9</v>
      </c>
      <c r="B31" s="8" t="s">
        <v>171</v>
      </c>
      <c r="C31" s="9">
        <v>808</v>
      </c>
      <c r="D31" s="17">
        <v>477</v>
      </c>
      <c r="E31" s="15">
        <v>41851</v>
      </c>
    </row>
    <row r="32" spans="1:5" x14ac:dyDescent="0.25">
      <c r="A32" s="4">
        <v>10</v>
      </c>
      <c r="B32" s="8" t="s">
        <v>171</v>
      </c>
      <c r="C32" s="9">
        <v>808</v>
      </c>
      <c r="D32" s="17">
        <v>477</v>
      </c>
      <c r="E32" s="15">
        <v>41851</v>
      </c>
    </row>
    <row r="33" spans="1:5" x14ac:dyDescent="0.25">
      <c r="A33" s="4">
        <v>11</v>
      </c>
      <c r="B33" s="8" t="s">
        <v>171</v>
      </c>
      <c r="C33" s="9">
        <v>808</v>
      </c>
      <c r="D33" s="17">
        <v>477</v>
      </c>
      <c r="E33" s="15">
        <v>41851</v>
      </c>
    </row>
    <row r="34" spans="1:5" x14ac:dyDescent="0.25">
      <c r="A34" s="4">
        <v>12</v>
      </c>
      <c r="B34" s="8" t="s">
        <v>172</v>
      </c>
      <c r="C34" s="9">
        <v>808</v>
      </c>
      <c r="D34" s="17">
        <v>2031.71</v>
      </c>
      <c r="E34" s="15">
        <v>41869</v>
      </c>
    </row>
    <row r="35" spans="1:5" x14ac:dyDescent="0.25">
      <c r="A35" s="4">
        <v>13</v>
      </c>
      <c r="B35" s="8" t="s">
        <v>173</v>
      </c>
      <c r="C35" s="9">
        <v>808</v>
      </c>
      <c r="D35" s="17">
        <v>2113.0100000000002</v>
      </c>
      <c r="E35" s="15">
        <v>42164</v>
      </c>
    </row>
    <row r="36" spans="1:5" x14ac:dyDescent="0.25">
      <c r="A36" s="4">
        <v>14</v>
      </c>
      <c r="B36" s="8" t="s">
        <v>174</v>
      </c>
      <c r="C36" s="9">
        <v>808</v>
      </c>
      <c r="D36" s="17">
        <v>3332.52</v>
      </c>
      <c r="E36" s="15">
        <v>42164</v>
      </c>
    </row>
    <row r="37" spans="1:5" x14ac:dyDescent="0.25">
      <c r="A37" s="4">
        <v>15</v>
      </c>
      <c r="B37" s="8" t="s">
        <v>175</v>
      </c>
      <c r="C37" s="9">
        <v>808</v>
      </c>
      <c r="D37" s="17">
        <v>2113.0100000000002</v>
      </c>
      <c r="E37" s="15">
        <v>42212</v>
      </c>
    </row>
    <row r="38" spans="1:5" x14ac:dyDescent="0.25">
      <c r="A38" s="4">
        <v>16</v>
      </c>
      <c r="B38" s="8" t="s">
        <v>176</v>
      </c>
      <c r="C38" s="9">
        <v>808</v>
      </c>
      <c r="D38" s="17">
        <v>1489.99</v>
      </c>
      <c r="E38" s="15">
        <v>42583</v>
      </c>
    </row>
    <row r="39" spans="1:5" x14ac:dyDescent="0.25">
      <c r="A39" s="4">
        <v>17</v>
      </c>
      <c r="B39" s="8" t="s">
        <v>177</v>
      </c>
      <c r="C39" s="9">
        <v>808</v>
      </c>
      <c r="D39" s="17">
        <v>2887.32</v>
      </c>
      <c r="E39" s="15">
        <v>42583</v>
      </c>
    </row>
    <row r="40" spans="1:5" x14ac:dyDescent="0.25">
      <c r="A40" s="4">
        <v>18</v>
      </c>
      <c r="B40" s="8" t="s">
        <v>176</v>
      </c>
      <c r="C40" s="9">
        <v>808</v>
      </c>
      <c r="D40" s="17">
        <v>1489.99</v>
      </c>
      <c r="E40" s="15">
        <v>42579</v>
      </c>
    </row>
    <row r="41" spans="1:5" x14ac:dyDescent="0.25">
      <c r="A41" s="4">
        <v>19</v>
      </c>
      <c r="B41" s="8" t="s">
        <v>178</v>
      </c>
      <c r="C41" s="9">
        <v>808</v>
      </c>
      <c r="D41" s="17">
        <v>1879</v>
      </c>
      <c r="E41" s="15">
        <v>42579</v>
      </c>
    </row>
    <row r="42" spans="1:5" x14ac:dyDescent="0.25">
      <c r="A42" s="4">
        <v>20</v>
      </c>
      <c r="B42" s="8" t="s">
        <v>179</v>
      </c>
      <c r="C42" s="9">
        <v>808</v>
      </c>
      <c r="D42" s="17">
        <v>3007.32</v>
      </c>
      <c r="E42" s="15">
        <v>41841</v>
      </c>
    </row>
    <row r="43" spans="1:5" x14ac:dyDescent="0.25">
      <c r="A43" s="4">
        <v>21</v>
      </c>
      <c r="B43" s="8" t="s">
        <v>180</v>
      </c>
      <c r="C43" s="9">
        <v>808</v>
      </c>
      <c r="D43" s="17">
        <v>2113.0100000000002</v>
      </c>
      <c r="E43" s="15">
        <v>42194</v>
      </c>
    </row>
    <row r="44" spans="1:5" x14ac:dyDescent="0.25">
      <c r="A44" s="4">
        <v>22</v>
      </c>
      <c r="B44" s="8" t="s">
        <v>181</v>
      </c>
      <c r="C44" s="9">
        <v>808</v>
      </c>
      <c r="D44" s="17">
        <v>2113.0100000000002</v>
      </c>
      <c r="E44" s="15">
        <v>42178</v>
      </c>
    </row>
    <row r="45" spans="1:5" x14ac:dyDescent="0.25">
      <c r="A45" s="4">
        <v>23</v>
      </c>
      <c r="B45" s="8" t="s">
        <v>182</v>
      </c>
      <c r="C45" s="9">
        <v>808</v>
      </c>
      <c r="D45" s="17">
        <v>446.34</v>
      </c>
      <c r="E45" s="15">
        <v>42017</v>
      </c>
    </row>
    <row r="46" spans="1:5" x14ac:dyDescent="0.25">
      <c r="A46" s="4">
        <v>24</v>
      </c>
      <c r="B46" s="8" t="s">
        <v>183</v>
      </c>
      <c r="C46" s="9">
        <v>808</v>
      </c>
      <c r="D46" s="17">
        <v>540.03</v>
      </c>
      <c r="E46" s="15">
        <v>41827</v>
      </c>
    </row>
    <row r="47" spans="1:5" x14ac:dyDescent="0.25">
      <c r="A47" s="4">
        <v>25</v>
      </c>
      <c r="B47" s="8" t="s">
        <v>175</v>
      </c>
      <c r="C47" s="9">
        <v>808</v>
      </c>
      <c r="D47" s="17">
        <v>2113.0100000000002</v>
      </c>
      <c r="E47" s="15">
        <v>42212</v>
      </c>
    </row>
    <row r="48" spans="1:5" x14ac:dyDescent="0.25">
      <c r="A48" s="4">
        <v>26</v>
      </c>
      <c r="B48" s="8" t="s">
        <v>178</v>
      </c>
      <c r="C48" s="9">
        <v>808</v>
      </c>
      <c r="D48" s="17">
        <v>1279</v>
      </c>
      <c r="E48" s="15">
        <v>42579</v>
      </c>
    </row>
    <row r="49" spans="4:4" x14ac:dyDescent="0.25">
      <c r="D49" s="12">
        <f>SUM(D23:D48)</f>
        <v>37701.200000000004</v>
      </c>
    </row>
  </sheetData>
  <pageMargins left="0.25" right="0.25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opLeftCell="A22" workbookViewId="0">
      <selection activeCell="D26" sqref="D26"/>
    </sheetView>
  </sheetViews>
  <sheetFormatPr defaultRowHeight="15" x14ac:dyDescent="0.25"/>
  <cols>
    <col min="1" max="1" width="8.7109375" style="3" customWidth="1"/>
    <col min="2" max="2" width="65.7109375" customWidth="1"/>
    <col min="3" max="3" width="8.7109375" style="3" customWidth="1"/>
    <col min="4" max="4" width="25.7109375" style="11" customWidth="1"/>
    <col min="5" max="5" width="18.7109375" style="3" customWidth="1"/>
    <col min="6" max="6" width="5.7109375" style="3" customWidth="1"/>
  </cols>
  <sheetData>
    <row r="1" spans="1:6" ht="52.5" customHeight="1" x14ac:dyDescent="0.25">
      <c r="A1" s="5" t="s">
        <v>102</v>
      </c>
      <c r="B1" s="5" t="s">
        <v>2</v>
      </c>
      <c r="C1" s="5" t="s">
        <v>3</v>
      </c>
      <c r="D1" s="6" t="s">
        <v>103</v>
      </c>
      <c r="E1" s="13" t="s">
        <v>4</v>
      </c>
      <c r="F1" s="7"/>
    </row>
    <row r="2" spans="1:6" x14ac:dyDescent="0.25">
      <c r="A2" s="4">
        <v>1</v>
      </c>
      <c r="B2" s="8" t="s">
        <v>84</v>
      </c>
      <c r="C2" s="9">
        <v>801</v>
      </c>
      <c r="D2" s="17">
        <v>21615.17</v>
      </c>
      <c r="E2" s="15">
        <v>42338</v>
      </c>
    </row>
    <row r="3" spans="1:6" x14ac:dyDescent="0.25">
      <c r="A3" s="4">
        <v>2</v>
      </c>
      <c r="B3" s="8" t="s">
        <v>85</v>
      </c>
      <c r="C3" s="9">
        <v>801</v>
      </c>
      <c r="D3" s="17">
        <v>5695.57</v>
      </c>
      <c r="E3" s="15">
        <v>42338</v>
      </c>
    </row>
    <row r="4" spans="1:6" x14ac:dyDescent="0.25">
      <c r="A4" s="4">
        <v>3</v>
      </c>
      <c r="B4" s="8" t="s">
        <v>86</v>
      </c>
      <c r="C4" s="9">
        <v>801</v>
      </c>
      <c r="D4" s="17">
        <v>3896.13</v>
      </c>
      <c r="E4" s="15">
        <v>42338</v>
      </c>
    </row>
    <row r="5" spans="1:6" x14ac:dyDescent="0.25">
      <c r="A5" s="4">
        <v>4</v>
      </c>
      <c r="B5" s="8" t="s">
        <v>87</v>
      </c>
      <c r="C5" s="9">
        <v>801</v>
      </c>
      <c r="D5" s="17">
        <v>28902.46</v>
      </c>
      <c r="E5" s="15">
        <v>42338</v>
      </c>
    </row>
    <row r="6" spans="1:6" x14ac:dyDescent="0.25">
      <c r="A6" s="4">
        <v>5</v>
      </c>
      <c r="B6" s="8" t="s">
        <v>88</v>
      </c>
      <c r="C6" s="9">
        <v>801</v>
      </c>
      <c r="D6" s="17">
        <v>30816.67</v>
      </c>
      <c r="E6" s="15">
        <v>42338</v>
      </c>
    </row>
    <row r="7" spans="1:6" x14ac:dyDescent="0.25">
      <c r="A7" s="4">
        <v>6</v>
      </c>
      <c r="B7" s="8" t="s">
        <v>89</v>
      </c>
      <c r="C7" s="9">
        <v>801</v>
      </c>
      <c r="D7" s="17">
        <v>6453</v>
      </c>
      <c r="E7" s="15">
        <v>42338</v>
      </c>
    </row>
    <row r="8" spans="1:6" x14ac:dyDescent="0.25">
      <c r="A8" s="4">
        <v>7</v>
      </c>
      <c r="B8" s="8" t="s">
        <v>90</v>
      </c>
      <c r="C8" s="9">
        <v>801</v>
      </c>
      <c r="D8" s="17">
        <v>7298.78</v>
      </c>
      <c r="E8" s="15">
        <v>42338</v>
      </c>
    </row>
    <row r="9" spans="1:6" x14ac:dyDescent="0.25">
      <c r="A9" s="4">
        <v>8</v>
      </c>
      <c r="B9" s="8" t="s">
        <v>91</v>
      </c>
      <c r="C9" s="9">
        <v>801</v>
      </c>
      <c r="D9" s="17">
        <v>7255.16</v>
      </c>
      <c r="E9" s="15">
        <v>42338</v>
      </c>
    </row>
    <row r="10" spans="1:6" x14ac:dyDescent="0.25">
      <c r="A10" s="4">
        <v>9</v>
      </c>
      <c r="B10" s="8" t="s">
        <v>92</v>
      </c>
      <c r="C10" s="9">
        <v>801</v>
      </c>
      <c r="D10" s="17">
        <v>10155.17</v>
      </c>
      <c r="E10" s="15">
        <v>42338</v>
      </c>
    </row>
    <row r="11" spans="1:6" x14ac:dyDescent="0.25">
      <c r="A11" s="4">
        <v>10</v>
      </c>
      <c r="B11" s="8" t="s">
        <v>93</v>
      </c>
      <c r="C11" s="9">
        <v>801</v>
      </c>
      <c r="D11" s="17">
        <v>51535.56</v>
      </c>
      <c r="E11" s="15">
        <v>42338</v>
      </c>
    </row>
    <row r="12" spans="1:6" x14ac:dyDescent="0.25">
      <c r="A12" s="4">
        <v>11</v>
      </c>
      <c r="B12" s="8" t="s">
        <v>94</v>
      </c>
      <c r="C12" s="9">
        <v>801</v>
      </c>
      <c r="D12" s="17">
        <v>6464.85</v>
      </c>
      <c r="E12" s="15">
        <v>42338</v>
      </c>
    </row>
    <row r="13" spans="1:6" x14ac:dyDescent="0.25">
      <c r="A13" s="4">
        <v>12</v>
      </c>
      <c r="B13" s="8" t="s">
        <v>95</v>
      </c>
      <c r="C13" s="9">
        <v>801</v>
      </c>
      <c r="D13" s="17">
        <v>6464.85</v>
      </c>
      <c r="E13" s="15">
        <v>42338</v>
      </c>
    </row>
    <row r="14" spans="1:6" x14ac:dyDescent="0.25">
      <c r="A14" s="4">
        <v>13</v>
      </c>
      <c r="B14" s="8" t="s">
        <v>94</v>
      </c>
      <c r="C14" s="9">
        <v>801</v>
      </c>
      <c r="D14" s="17">
        <v>6464.85</v>
      </c>
      <c r="E14" s="15">
        <v>42338</v>
      </c>
    </row>
    <row r="15" spans="1:6" x14ac:dyDescent="0.25">
      <c r="A15" s="4">
        <v>14</v>
      </c>
      <c r="B15" s="8" t="s">
        <v>96</v>
      </c>
      <c r="C15" s="9">
        <v>801</v>
      </c>
      <c r="D15" s="17">
        <v>12049.86</v>
      </c>
      <c r="E15" s="15">
        <v>42338</v>
      </c>
    </row>
    <row r="16" spans="1:6" x14ac:dyDescent="0.25">
      <c r="A16" s="4">
        <v>15</v>
      </c>
      <c r="B16" s="8" t="s">
        <v>97</v>
      </c>
      <c r="C16" s="9">
        <v>808</v>
      </c>
      <c r="D16" s="17">
        <v>11220</v>
      </c>
      <c r="E16" s="15">
        <v>41088</v>
      </c>
    </row>
    <row r="17" spans="1:5" x14ac:dyDescent="0.25">
      <c r="A17" s="4">
        <v>16</v>
      </c>
      <c r="B17" s="8" t="s">
        <v>98</v>
      </c>
      <c r="C17" s="9">
        <v>808</v>
      </c>
      <c r="D17" s="17">
        <v>4899.79</v>
      </c>
      <c r="E17" s="15">
        <v>41211</v>
      </c>
    </row>
    <row r="18" spans="1:5" x14ac:dyDescent="0.25">
      <c r="A18" s="4">
        <v>17</v>
      </c>
      <c r="B18" s="8" t="s">
        <v>99</v>
      </c>
      <c r="C18" s="9">
        <v>808</v>
      </c>
      <c r="D18" s="17">
        <v>26216</v>
      </c>
      <c r="E18" s="15">
        <v>41638</v>
      </c>
    </row>
    <row r="19" spans="1:5" x14ac:dyDescent="0.25">
      <c r="A19" s="4">
        <v>18</v>
      </c>
      <c r="B19" s="8" t="s">
        <v>100</v>
      </c>
      <c r="C19" s="9">
        <v>808</v>
      </c>
      <c r="D19" s="17">
        <v>289870.15000000002</v>
      </c>
      <c r="E19" s="15">
        <v>41639</v>
      </c>
    </row>
    <row r="20" spans="1:5" x14ac:dyDescent="0.25">
      <c r="A20" s="4">
        <v>19</v>
      </c>
      <c r="B20" s="8" t="s">
        <v>101</v>
      </c>
      <c r="C20" s="9">
        <v>808</v>
      </c>
      <c r="D20" s="17">
        <v>51011.85</v>
      </c>
      <c r="E20" s="15">
        <v>41790</v>
      </c>
    </row>
    <row r="21" spans="1:5" x14ac:dyDescent="0.25">
      <c r="D21" s="12">
        <f>SUM(D2:D20)</f>
        <v>588285.87</v>
      </c>
    </row>
  </sheetData>
  <pageMargins left="0.25" right="0.25" top="0.75" bottom="0.75" header="0.3" footer="0.3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Sumy</vt:lpstr>
      <vt:lpstr>budynki i budowle</vt:lpstr>
      <vt:lpstr>maszyny i urzadzenia</vt:lpstr>
      <vt:lpstr>srodki transportu</vt:lpstr>
      <vt:lpstr>elektroniczny</vt:lpstr>
      <vt:lpstr>niskocenne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Ewa Gorecka</cp:lastModifiedBy>
  <cp:lastPrinted>2016-11-25T11:23:31Z</cp:lastPrinted>
  <dcterms:created xsi:type="dcterms:W3CDTF">2016-10-18T08:49:24Z</dcterms:created>
  <dcterms:modified xsi:type="dcterms:W3CDTF">2016-12-14T11:17:32Z</dcterms:modified>
</cp:coreProperties>
</file>