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wa Gorecka\Desktop\Ubezpieczenie załączniki\"/>
    </mc:Choice>
  </mc:AlternateContent>
  <bookViews>
    <workbookView xWindow="0" yWindow="0" windowWidth="23040" windowHeight="7905" tabRatio="850"/>
  </bookViews>
  <sheets>
    <sheet name="Sumy_na 30.09.2018" sheetId="6" r:id="rId1"/>
    <sheet name="budynki i budowle" sheetId="2" r:id="rId2"/>
    <sheet name="maszyny i urzadzenia" sheetId="3" r:id="rId3"/>
    <sheet name="srodki transportu" sheetId="4" r:id="rId4"/>
    <sheet name="niskocenne" sheetId="5" r:id="rId5"/>
    <sheet name="elektroniczny" sheetId="7" r:id="rId6"/>
  </sheets>
  <calcPr calcId="152511"/>
</workbook>
</file>

<file path=xl/calcChain.xml><?xml version="1.0" encoding="utf-8"?>
<calcChain xmlns="http://schemas.openxmlformats.org/spreadsheetml/2006/main">
  <c r="E40" i="7" l="1"/>
  <c r="E35" i="2"/>
  <c r="E4" i="7" l="1"/>
  <c r="E39" i="7" s="1"/>
  <c r="E52" i="7" s="1"/>
  <c r="E2" i="5"/>
  <c r="E4" i="4"/>
  <c r="E2" i="3"/>
  <c r="D33" i="6" l="1"/>
  <c r="C33" i="6"/>
  <c r="D57" i="6"/>
  <c r="D56" i="6"/>
  <c r="D61" i="6"/>
  <c r="D40" i="6"/>
  <c r="C41" i="6"/>
  <c r="C39" i="6"/>
  <c r="C38" i="6"/>
  <c r="C36" i="6"/>
  <c r="E37" i="7"/>
  <c r="C15" i="6" s="1"/>
  <c r="E42" i="7"/>
  <c r="C17" i="6" s="1"/>
  <c r="E80" i="7"/>
  <c r="C16" i="6" s="1"/>
  <c r="C21" i="6" l="1"/>
  <c r="C62" i="6"/>
  <c r="E25" i="5"/>
  <c r="C9" i="6" s="1"/>
  <c r="D9" i="6" s="1"/>
  <c r="E25" i="2" l="1"/>
  <c r="D35" i="6"/>
  <c r="D23" i="6"/>
  <c r="D14" i="6"/>
  <c r="D46" i="6" l="1"/>
  <c r="D47" i="6"/>
  <c r="D48" i="6"/>
  <c r="D49" i="6"/>
  <c r="D50" i="6"/>
  <c r="D51" i="6"/>
  <c r="D52" i="6"/>
  <c r="D53" i="6"/>
  <c r="D54" i="6"/>
  <c r="D55" i="6"/>
  <c r="D58" i="6"/>
  <c r="D59" i="6"/>
  <c r="D60" i="6"/>
  <c r="D45" i="6"/>
  <c r="D38" i="6"/>
  <c r="D39" i="6"/>
  <c r="D41" i="6"/>
  <c r="D36" i="6"/>
  <c r="D16" i="6"/>
  <c r="D17" i="6"/>
  <c r="D15" i="6"/>
  <c r="D11" i="6"/>
  <c r="D21" i="6" l="1"/>
  <c r="D62" i="6"/>
  <c r="E10" i="4"/>
  <c r="E15" i="4" s="1"/>
  <c r="E20" i="3"/>
  <c r="E6" i="3"/>
  <c r="C37" i="6" s="1"/>
  <c r="E4" i="3"/>
  <c r="E31" i="2"/>
  <c r="E23" i="2"/>
  <c r="E20" i="2"/>
  <c r="E18" i="2"/>
  <c r="E30" i="3" l="1"/>
  <c r="C42" i="6"/>
  <c r="D37" i="6"/>
  <c r="E8" i="2"/>
  <c r="E7" i="2"/>
  <c r="E3" i="2"/>
  <c r="C5" i="6" l="1"/>
  <c r="D5" i="6" s="1"/>
  <c r="D42" i="6"/>
  <c r="E39" i="2"/>
  <c r="C4" i="6" l="1"/>
  <c r="D4" i="6" l="1"/>
  <c r="C12" i="6"/>
  <c r="D12" i="6" l="1"/>
</calcChain>
</file>

<file path=xl/sharedStrings.xml><?xml version="1.0" encoding="utf-8"?>
<sst xmlns="http://schemas.openxmlformats.org/spreadsheetml/2006/main" count="249" uniqueCount="213">
  <si>
    <t>Nr KŚT</t>
  </si>
  <si>
    <t>Data przyjęcia</t>
  </si>
  <si>
    <t>Hala sortowni obiekt 4 FS</t>
  </si>
  <si>
    <t>Magazyn odpadów niebezpiecznych - 12 FS</t>
  </si>
  <si>
    <t>Warsztat rozbiórki - obiekt 20a FS</t>
  </si>
  <si>
    <t>Hala garażowa z warsztatem FS</t>
  </si>
  <si>
    <t>Budynek administarcyjny FS</t>
  </si>
  <si>
    <t>Budynek socjalny - obiekt 4a FS</t>
  </si>
  <si>
    <t>Budynek socjalny dla prac. fizycznych obiekt 13 FS</t>
  </si>
  <si>
    <t>Portiernia - obiekt 1 FS</t>
  </si>
  <si>
    <t>Wiaty dojrzewania i magazynowania kompostu FS</t>
  </si>
  <si>
    <t>Wiata przyjęcia odpadów organicznych - obiekt 5 FS</t>
  </si>
  <si>
    <t>Wiata na odpady z azbestu - obiekt 11 FS</t>
  </si>
  <si>
    <t>Wiata - obiekt 20 d FS</t>
  </si>
  <si>
    <t>Pompownia koncentratun - obiekt 18a FS</t>
  </si>
  <si>
    <t>Pompownia poboru ścieków - obiekt 23 FS</t>
  </si>
  <si>
    <t>Zasilanie energetyczne linią napowietrzną FS</t>
  </si>
  <si>
    <t>Sieć energetyczna FS</t>
  </si>
  <si>
    <t>Sieć teletechniczna FS</t>
  </si>
  <si>
    <t>Oczyszcz. Zakład. w techn. odw. osmozy-obiekt 18FS</t>
  </si>
  <si>
    <t>Boksy dla sortowni - obiekt 10/1 FS</t>
  </si>
  <si>
    <t>Boksy dla sortowni - obiekt 10/2 FS</t>
  </si>
  <si>
    <t>Kwat. na odpady do mineraliz. nr I wraz z rowem FS</t>
  </si>
  <si>
    <t>Kwatera na odpady do mineral. II - balastu FS</t>
  </si>
  <si>
    <t>Studnie odgazowujące FS</t>
  </si>
  <si>
    <t>Przepompownia wód odciekowych - obiekt 28 FS</t>
  </si>
  <si>
    <t>Ogrodzenie terenu zakładu FS</t>
  </si>
  <si>
    <t>Kontener socjalny - obiekt 20 c FS</t>
  </si>
  <si>
    <t>Zbiornik buforowy wód odciekowych - obiekt 17 FS</t>
  </si>
  <si>
    <t>Zbiornik wód deszczowych FS</t>
  </si>
  <si>
    <t>Zbiornik magazyn wód oczyszczonych - obiekt 19 FS</t>
  </si>
  <si>
    <t>Instalacja biologicznego przetwarzania odpadów FS</t>
  </si>
  <si>
    <t>Plac magazynowo-manewrowy przy instal stabiliz. FS</t>
  </si>
  <si>
    <t>Boks magazynowy FS</t>
  </si>
  <si>
    <t>Oczyszczalnia ścieków min 120m3/d FS</t>
  </si>
  <si>
    <t>Zbiornik na ścieki surowe 1000m3 FS</t>
  </si>
  <si>
    <t>Zbiornik na ścieki oczyszczone FS</t>
  </si>
  <si>
    <t>Zbiornik i studnie chłonne dla ścieków deszczow.FS</t>
  </si>
  <si>
    <t>Kocioł grzewczy w obiekcie nr 13 FS</t>
  </si>
  <si>
    <t>Stacja paliw FS</t>
  </si>
  <si>
    <t>Kontener stacji sprężarek wraz z wyposażeniem FS</t>
  </si>
  <si>
    <t>Linia produkcji paliwa alternatywnego FS</t>
  </si>
  <si>
    <t>Kruszarka do gruzu FS</t>
  </si>
  <si>
    <t>Ładowarka teleskopowa MANITOU 95 FS</t>
  </si>
  <si>
    <t>Ładowarka teleskopowa MANITOU 96 FS</t>
  </si>
  <si>
    <t>Ładowarka czołowa HITACHI 11 FS</t>
  </si>
  <si>
    <t>Ładowarka czołowa HITACHI 18 FS</t>
  </si>
  <si>
    <t>Kompaktor FS</t>
  </si>
  <si>
    <t>Przerzucarka bramowa do kompostu FS</t>
  </si>
  <si>
    <t>Mobilne sito obrotowe FS</t>
  </si>
  <si>
    <t>Spycharka gąsienicowa FS</t>
  </si>
  <si>
    <t>Koparko - ładowarka FS</t>
  </si>
  <si>
    <t>Ładowarka teleskopowa Libherr FS</t>
  </si>
  <si>
    <t>Ładowarka kołowa Liebherr FS</t>
  </si>
  <si>
    <t>Stacja transformatorawa - obiekt 26 FS</t>
  </si>
  <si>
    <t>Waga samochodowa - obiekt 2 a FS</t>
  </si>
  <si>
    <t>Waga samochodowa - obiekt 2 b FS</t>
  </si>
  <si>
    <t>Myjnia kół samochodowych - obiekt 3 FS</t>
  </si>
  <si>
    <t>Rozdrabniacz wielkogabarytów FS</t>
  </si>
  <si>
    <t>Pompa powodziowa</t>
  </si>
  <si>
    <t>Pompownia ppoż.</t>
  </si>
  <si>
    <t>Zwijarki z membranami do instalacji biologicz FS</t>
  </si>
  <si>
    <t>Samochód hakowiec MAN 8x6 GST 13072 FS</t>
  </si>
  <si>
    <t>Samochód hakowiec MAN 6X4 GST 13074 FS</t>
  </si>
  <si>
    <t>Ciągnik rolniczy GST 28CN z oprzyrządowaniem FS</t>
  </si>
  <si>
    <t>Przyczepa gniotpol GST 12NU FS</t>
  </si>
  <si>
    <t>Wózek widłowy HYSTER J2.0XNT elektryczny FS</t>
  </si>
  <si>
    <t>Wózek widłowy HYSTER H2.OFT spalinowy FS</t>
  </si>
  <si>
    <t>Kosiarka z oprzyrządowaniem</t>
  </si>
  <si>
    <t>Przyczepa asenizacyjna itp. FS</t>
  </si>
  <si>
    <t>Przyczepa samowyładowcza FS</t>
  </si>
  <si>
    <t>Wózek widłowy Hyster H2.0FT FS</t>
  </si>
  <si>
    <t>Spektrofotometr FS</t>
  </si>
  <si>
    <t>Mineralizator (termoreaktor) FS</t>
  </si>
  <si>
    <t>Wagosuszarka FS</t>
  </si>
  <si>
    <t>Młyn nożowy FS</t>
  </si>
  <si>
    <t>Zestaw do oznaczania AT4 FS</t>
  </si>
  <si>
    <t>Zestaw do sączenia FS</t>
  </si>
  <si>
    <t>Chłodziarka laboratoryjna FS</t>
  </si>
  <si>
    <t>Suszarka laboratoryjna FS</t>
  </si>
  <si>
    <t>Wieloparametrowy miernik PH przetwornoci i tlenuFS</t>
  </si>
  <si>
    <t>Wieloparametrowy miernik biogazu FS</t>
  </si>
  <si>
    <t>Stół laboratoryjny FS</t>
  </si>
  <si>
    <t>Stół laboratyryjny FS</t>
  </si>
  <si>
    <t>Wyciąg laboratoryjny (digestorium) FS</t>
  </si>
  <si>
    <t>Motopompa z osprzętem</t>
  </si>
  <si>
    <t>Agregat prądotwórczy</t>
  </si>
  <si>
    <t>Agregat prądotwórczy 4 fazowy P12000</t>
  </si>
  <si>
    <t>LP</t>
  </si>
  <si>
    <t>Liebherr L 506 C ładowarka kołowa czołowa</t>
  </si>
  <si>
    <t>Liebherr TL 451-13 ładowarka kołowa teleskopowa</t>
  </si>
  <si>
    <t>kruszarka szczękowa CITYEQUIP</t>
  </si>
  <si>
    <t>rozdrabniarka do odpadów wielkogabarytowych DOPPSTADT</t>
  </si>
  <si>
    <t>przerzucarka bramowa 17.50</t>
  </si>
  <si>
    <t>3CX Koparko-ładowarka + łyżka do skarpowania</t>
  </si>
  <si>
    <t>PR724XL Spycharka gąsięnnicowa</t>
  </si>
  <si>
    <t>Gx320 Kompaktor</t>
  </si>
  <si>
    <t>wartość ksiegowa brutto</t>
  </si>
  <si>
    <t>Ubezpieczenie maszyn i urządzeń budowlanych</t>
  </si>
  <si>
    <t>zwijarki z membranami</t>
  </si>
  <si>
    <t>linia produkcji paliwa alternatywnego</t>
  </si>
  <si>
    <t>kontener stacji sprężarek wraz z wyposażeniem</t>
  </si>
  <si>
    <t xml:space="preserve">Ubezpieczenie maszyn od uszkodzeń </t>
  </si>
  <si>
    <t>szyby od stłuczenia</t>
  </si>
  <si>
    <t>kradzież zwykła</t>
  </si>
  <si>
    <t>gotówka od rabunku w transporcie</t>
  </si>
  <si>
    <t>gotówka od rabunku w lokalu</t>
  </si>
  <si>
    <t>gotówka od kradzieży z włamaniem</t>
  </si>
  <si>
    <t>mienie pracownicze</t>
  </si>
  <si>
    <t>środki obrotowe</t>
  </si>
  <si>
    <t>maszyny, urządzenia, wyposażenie</t>
  </si>
  <si>
    <t>Limity od ryzyka kradzieży</t>
  </si>
  <si>
    <t>nośniki danych</t>
  </si>
  <si>
    <t>koszty odtworzenia danych</t>
  </si>
  <si>
    <t>Sieć LAN</t>
  </si>
  <si>
    <t>Projektor wraz z komputerem</t>
  </si>
  <si>
    <t>System komputerowy (zestaw) FS</t>
  </si>
  <si>
    <t>NŚT Drukarka HP Color LaserJet Pro 400 M476dw</t>
  </si>
  <si>
    <t>NŚT Samsung Galaxy S7 G930F Black</t>
  </si>
  <si>
    <t>NŚT Telewizor LG LED 49LF631V FHD</t>
  </si>
  <si>
    <t>NŚT Urz. weilof. HP Color LaserJet Pro M476DN</t>
  </si>
  <si>
    <t>NŚT ThingPad Lenovo J.Gałązka</t>
  </si>
  <si>
    <t>NŚT Monitor 21,5"Philips - J.Gałązka</t>
  </si>
  <si>
    <t>NŚT Drukarka HP Color Laser Jet Pro 200 M276nw</t>
  </si>
  <si>
    <t>NŚT Zestaw komputerowy</t>
  </si>
  <si>
    <t>Notebook Lenovo T540-p</t>
  </si>
  <si>
    <t>NŚT Laptop Panasonic CF-52-serwisowy  P.Lempkowski</t>
  </si>
  <si>
    <t>NŚT Notebook Toshiba Satellite Pro C70-B-351</t>
  </si>
  <si>
    <t>NŚT Notebook DELL Inspiron 3543 0908 Core i5 5200U</t>
  </si>
  <si>
    <t>NŚT iPad mini Wi-Fi Cell 16 GB space grey</t>
  </si>
  <si>
    <t>NŚT Apple 9.7iPad ProWi-Fi+Cell.32GB Sp.Grey</t>
  </si>
  <si>
    <t>NŚT Apple iPhone 5S 16GB grafitowy</t>
  </si>
  <si>
    <t>NŚT Notebook Lenowo - J.Gałązka</t>
  </si>
  <si>
    <t>NŚT Notebook DELL Inspirion</t>
  </si>
  <si>
    <t>NŚT Notebook DELL Inspirion 3543</t>
  </si>
  <si>
    <t>NŚT Samsung Galaxy Trend Olus</t>
  </si>
  <si>
    <t>NŚT Telefon Samsung Galaxy Trend</t>
  </si>
  <si>
    <t>Kontenery archiwum</t>
  </si>
  <si>
    <t>Kontener socjalny_ochrona</t>
  </si>
  <si>
    <t>Garaż blaszany</t>
  </si>
  <si>
    <t>NŚT Wiata dla pracowników</t>
  </si>
  <si>
    <t>NŚT Drukarka Canon Color MF724Cdw Sekretariat</t>
  </si>
  <si>
    <t>NŚT Drukarka Canon Color MF724Cdw BHP</t>
  </si>
  <si>
    <t>NŚT Notebook DELL Vostro 3558 dla kadr</t>
  </si>
  <si>
    <t>NŚT Notebook DELL Vostro 3568</t>
  </si>
  <si>
    <t>NŚT APPLE IPHONE SE 16GB GRAY</t>
  </si>
  <si>
    <t>NŚT Oświetlenie kwatery balastu i mineralizacji</t>
  </si>
  <si>
    <t>NŚT Samsung Galaxy Xcover 4 Czarny</t>
  </si>
  <si>
    <t>NŚT Smartfon Samsung Galaxy A5</t>
  </si>
  <si>
    <t>NŚT zestaw komputerowy do punktu wagowego</t>
  </si>
  <si>
    <t>Szlabany automatyczne</t>
  </si>
  <si>
    <t>System kontroli dostępu RCP</t>
  </si>
  <si>
    <t xml:space="preserve">Notebook HP ENVY </t>
  </si>
  <si>
    <t>Telefon Samsung Galaxy S8 Plus</t>
  </si>
  <si>
    <t xml:space="preserve">Telefon Apple iPhone 7 </t>
  </si>
  <si>
    <t>Podnośnik nożycowy GENIE</t>
  </si>
  <si>
    <t>Klimatyzator ścienny - administracja, pokój nr 4</t>
  </si>
  <si>
    <t>Klimatyzator ścienny - administracja, pokój nr 5</t>
  </si>
  <si>
    <t>Klimatyzator ścienny - administracja, pokój nr 6</t>
  </si>
  <si>
    <t>Klimatyzator ścienny - administracja, pokój nr 7</t>
  </si>
  <si>
    <t>Klimatyzator ścienny - administracja, pokój nr 8</t>
  </si>
  <si>
    <t>Klimatyzator ścienny - administracja, pokój nr 9</t>
  </si>
  <si>
    <t>Klimatyzator ścienny - administracja, pokój nr 10</t>
  </si>
  <si>
    <t>Klimatyzator ścienny - administracja, pokój nr 11</t>
  </si>
  <si>
    <t>Klimatyzator ścienny - administracja, pokój nr 12</t>
  </si>
  <si>
    <t>Klimatyzator ścienny - administracja, serwerownia</t>
  </si>
  <si>
    <t xml:space="preserve">Klimatyzator ścienny - warsztat, obiekt 13 </t>
  </si>
  <si>
    <t>Klimatyzator ścienny - pomieszczenie wagi</t>
  </si>
  <si>
    <t>Klimatyzator ścienny - pomieszczenie ochrony</t>
  </si>
  <si>
    <t>Instalacja przeciwpożarowa w hali sortowni</t>
  </si>
  <si>
    <t>Suma ubezpieczenia</t>
  </si>
  <si>
    <t>System monitorujący FS (monitoring wizyjny)</t>
  </si>
  <si>
    <t>System sygnalizacji pożarowej SSP FS (monitoring wizyjny)</t>
  </si>
  <si>
    <t>Nazwa - stacjonarny sprzęt elektroniczny</t>
  </si>
  <si>
    <t>Nazwa - przenośny sprzęt elektroniczny</t>
  </si>
  <si>
    <t>Nazwa - monitoring wizyjny</t>
  </si>
  <si>
    <t>zwiększone koszty działalności [klauzura]</t>
  </si>
  <si>
    <t>linia technologiczna sortowni odpadów + separatory</t>
  </si>
  <si>
    <t>Sortownia urządzenie FS (linia technologiczna sortowni odpadów + separatory)</t>
  </si>
  <si>
    <t>pompownia ppoż.</t>
  </si>
  <si>
    <t xml:space="preserve">kocioł grzewczy </t>
  </si>
  <si>
    <t>Hyster H2.0FT wózek widłowy spalinowy + 4 funkcje hydrauliczne + chwytak</t>
  </si>
  <si>
    <t>Hyster J2.0XNT wózek widłowy elektryczny</t>
  </si>
  <si>
    <t>Hyster H2.0FT wózek widłowy spalinowy</t>
  </si>
  <si>
    <t>GENIE podnośnik nożycowy</t>
  </si>
  <si>
    <t>mobilne sito obrotowe do kompostu DOPPSTADT</t>
  </si>
  <si>
    <t xml:space="preserve">Manitou ładowarka kołowa teleskopowa MLT 845 120+ </t>
  </si>
  <si>
    <t>Manitou ładowarka kołowa teleskopowa MLT 845 120</t>
  </si>
  <si>
    <t>Hitachi ładowarka kołowa czołowa ZW220</t>
  </si>
  <si>
    <t>naprawa zabezpieczeń</t>
  </si>
  <si>
    <t>Wartość księgowa BRUTTO środka trwałego na dzień 30.09.2018</t>
  </si>
  <si>
    <t>Klimatyzator ścienny-budynek nr 4a</t>
  </si>
  <si>
    <t>budynki i budowle</t>
  </si>
  <si>
    <t>gotówka</t>
  </si>
  <si>
    <t>nakłady inwestycyjne</t>
  </si>
  <si>
    <t>mienie osób trzecich</t>
  </si>
  <si>
    <t>niskocenne składniki majątku</t>
  </si>
  <si>
    <t>elektroniczny sprzęt stacjonarny</t>
  </si>
  <si>
    <t>przenośny sprzęt elektroniczny</t>
  </si>
  <si>
    <t>monitoring wizyjny</t>
  </si>
  <si>
    <t>Mienie od ognia i innych zdarzeń losowych</t>
  </si>
  <si>
    <t>Sprzęt elektroniczny od wszystkich ryzyk</t>
  </si>
  <si>
    <t>maszyny i urządzenia, wyposażenie i środki transportu (*)</t>
  </si>
  <si>
    <t>BUDYNKI I BUDOWLE</t>
  </si>
  <si>
    <t>MASZYNY I URZĄDZENIA</t>
  </si>
  <si>
    <t>ŚRODKI TRANSPORTU</t>
  </si>
  <si>
    <t>NISKOCENNE</t>
  </si>
  <si>
    <t>SPRZĘT ELEKTRONICZNY</t>
  </si>
  <si>
    <t>Nazwa - niskocenne</t>
  </si>
  <si>
    <t>Nazwa - środki transportu</t>
  </si>
  <si>
    <t>Nazwa - maszyny i urządzenia</t>
  </si>
  <si>
    <t>Nazwa - budynki i budowle</t>
  </si>
  <si>
    <t xml:space="preserve">       Załącznik nr 6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</si>
</sst>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4" fontId="0" fillId="0" borderId="0" xfId="0" applyNumberFormat="1" applyAlignment="1">
      <alignment horizontal="center"/>
    </xf>
    <xf numFmtId="4" fontId="0" fillId="0" borderId="1" xfId="0" applyNumberForma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4" fontId="0" fillId="0" borderId="0" xfId="0" applyNumberFormat="1"/>
    <xf numFmtId="4" fontId="0" fillId="0" borderId="1" xfId="0" applyNumberFormat="1" applyBorder="1"/>
    <xf numFmtId="0" fontId="0" fillId="0" borderId="0" xfId="0" applyFill="1"/>
    <xf numFmtId="4" fontId="0" fillId="0" borderId="0" xfId="0" applyNumberFormat="1" applyFill="1"/>
    <xf numFmtId="4" fontId="2" fillId="0" borderId="0" xfId="0" applyNumberFormat="1" applyFont="1"/>
    <xf numFmtId="0" fontId="0" fillId="0" borderId="2" xfId="0" applyFill="1" applyBorder="1"/>
    <xf numFmtId="0" fontId="0" fillId="0" borderId="2" xfId="0" applyFill="1" applyBorder="1" applyAlignment="1">
      <alignment horizontal="center"/>
    </xf>
    <xf numFmtId="4" fontId="0" fillId="0" borderId="2" xfId="0" applyNumberFormat="1" applyFill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4" fontId="3" fillId="3" borderId="3" xfId="0" applyNumberFormat="1" applyFont="1" applyFill="1" applyBorder="1" applyAlignment="1">
      <alignment horizontal="center" vertical="center"/>
    </xf>
    <xf numFmtId="4" fontId="3" fillId="3" borderId="4" xfId="0" applyNumberFormat="1" applyFont="1" applyFill="1" applyBorder="1" applyAlignment="1">
      <alignment horizontal="center" vertical="center"/>
    </xf>
    <xf numFmtId="4" fontId="3" fillId="3" borderId="5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4" fontId="3" fillId="0" borderId="0" xfId="0" applyNumberFormat="1" applyFont="1" applyFill="1" applyBorder="1" applyAlignment="1">
      <alignment horizontal="center" vertical="center"/>
    </xf>
    <xf numFmtId="4" fontId="2" fillId="0" borderId="0" xfId="0" applyNumberFormat="1" applyFont="1" applyFill="1"/>
    <xf numFmtId="0" fontId="1" fillId="0" borderId="0" xfId="0" applyFont="1" applyFill="1" applyBorder="1" applyAlignment="1">
      <alignment vertical="center"/>
    </xf>
    <xf numFmtId="0" fontId="0" fillId="0" borderId="1" xfId="0" applyFill="1" applyBorder="1" applyAlignment="1">
      <alignment wrapText="1"/>
    </xf>
    <xf numFmtId="0" fontId="0" fillId="0" borderId="2" xfId="0" applyBorder="1"/>
    <xf numFmtId="4" fontId="0" fillId="0" borderId="2" xfId="0" applyNumberFormat="1" applyBorder="1"/>
    <xf numFmtId="0" fontId="1" fillId="0" borderId="0" xfId="0" applyFont="1" applyBorder="1" applyAlignment="1">
      <alignment horizontal="center"/>
    </xf>
    <xf numFmtId="164" fontId="1" fillId="0" borderId="0" xfId="0" applyNumberFormat="1" applyFont="1" applyBorder="1"/>
    <xf numFmtId="0" fontId="1" fillId="3" borderId="6" xfId="0" applyFont="1" applyFill="1" applyBorder="1" applyAlignment="1">
      <alignment horizontal="center"/>
    </xf>
    <xf numFmtId="164" fontId="1" fillId="3" borderId="4" xfId="0" applyNumberFormat="1" applyFont="1" applyFill="1" applyBorder="1"/>
    <xf numFmtId="0" fontId="0" fillId="0" borderId="7" xfId="0" applyFill="1" applyBorder="1" applyAlignment="1">
      <alignment horizontal="center"/>
    </xf>
    <xf numFmtId="0" fontId="0" fillId="0" borderId="7" xfId="0" applyFill="1" applyBorder="1"/>
    <xf numFmtId="4" fontId="0" fillId="0" borderId="7" xfId="0" applyNumberFormat="1" applyFill="1" applyBorder="1" applyAlignment="1">
      <alignment horizontal="center"/>
    </xf>
    <xf numFmtId="14" fontId="0" fillId="0" borderId="7" xfId="0" applyNumberForma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4" fontId="1" fillId="2" borderId="4" xfId="0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0" fillId="0" borderId="7" xfId="0" applyBorder="1"/>
    <xf numFmtId="4" fontId="0" fillId="0" borderId="7" xfId="0" applyNumberFormat="1" applyBorder="1" applyAlignment="1">
      <alignment horizontal="center"/>
    </xf>
    <xf numFmtId="0" fontId="0" fillId="0" borderId="8" xfId="0" applyFont="1" applyFill="1" applyBorder="1"/>
    <xf numFmtId="4" fontId="0" fillId="0" borderId="7" xfId="0" applyNumberFormat="1" applyBorder="1"/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vertical="center" wrapText="1"/>
    </xf>
    <xf numFmtId="0" fontId="1" fillId="3" borderId="5" xfId="0" applyFont="1" applyFill="1" applyBorder="1" applyAlignment="1">
      <alignment vertical="center" wrapText="1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65</xdr:row>
      <xdr:rowOff>127000</xdr:rowOff>
    </xdr:from>
    <xdr:ext cx="184731" cy="264560"/>
    <xdr:sp macro="" textlink="">
      <xdr:nvSpPr>
        <xdr:cNvPr id="2" name="pole tekstowe 1">
          <a:extLst>
            <a:ext uri="{FF2B5EF4-FFF2-40B4-BE49-F238E27FC236}">
              <a16:creationId xmlns="" xmlns:a16="http://schemas.microsoft.com/office/drawing/2014/main" id="{F6824A15-9A5E-4F3A-AE9B-FC6570489BDB}"/>
            </a:ext>
          </a:extLst>
        </xdr:cNvPr>
        <xdr:cNvSpPr txBox="1"/>
      </xdr:nvSpPr>
      <xdr:spPr>
        <a:xfrm>
          <a:off x="1876425" y="880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62"/>
  <sheetViews>
    <sheetView tabSelected="1" topLeftCell="A55" zoomScaleNormal="100" workbookViewId="0">
      <selection activeCell="D1" sqref="D1"/>
    </sheetView>
  </sheetViews>
  <sheetFormatPr defaultRowHeight="15" x14ac:dyDescent="0.25"/>
  <cols>
    <col min="2" max="2" width="50.7109375" customWidth="1"/>
    <col min="3" max="3" width="15.7109375" customWidth="1"/>
    <col min="4" max="4" width="16.28515625" customWidth="1"/>
    <col min="5" max="6" width="12.42578125" bestFit="1" customWidth="1"/>
    <col min="7" max="7" width="11.42578125" bestFit="1" customWidth="1"/>
  </cols>
  <sheetData>
    <row r="1" spans="2:7" x14ac:dyDescent="0.25">
      <c r="D1" t="s">
        <v>212</v>
      </c>
    </row>
    <row r="2" spans="2:7" ht="15.75" thickBot="1" x14ac:dyDescent="0.3"/>
    <row r="3" spans="2:7" ht="30.75" thickBot="1" x14ac:dyDescent="0.3">
      <c r="B3" s="50" t="s">
        <v>200</v>
      </c>
      <c r="C3" s="51" t="s">
        <v>97</v>
      </c>
      <c r="D3" s="52" t="s">
        <v>170</v>
      </c>
    </row>
    <row r="4" spans="2:7" x14ac:dyDescent="0.25">
      <c r="B4" s="46" t="s">
        <v>192</v>
      </c>
      <c r="C4" s="49">
        <f>'budynki i budowle'!E39</f>
        <v>60549820.819999985</v>
      </c>
      <c r="D4" s="49">
        <f>C4</f>
        <v>60549820.819999985</v>
      </c>
    </row>
    <row r="5" spans="2:7" x14ac:dyDescent="0.25">
      <c r="B5" s="1" t="s">
        <v>202</v>
      </c>
      <c r="C5" s="14">
        <f>'maszyny i urzadzenia'!E30+'srodki transportu'!E15</f>
        <v>29770835.939999998</v>
      </c>
      <c r="D5" s="14">
        <f>C5</f>
        <v>29770835.939999998</v>
      </c>
      <c r="E5" s="13"/>
      <c r="F5" s="13"/>
      <c r="G5" s="13"/>
    </row>
    <row r="6" spans="2:7" x14ac:dyDescent="0.25">
      <c r="B6" s="1" t="s">
        <v>193</v>
      </c>
      <c r="C6" s="14">
        <v>10000</v>
      </c>
      <c r="D6" s="14">
        <v>10000</v>
      </c>
    </row>
    <row r="7" spans="2:7" x14ac:dyDescent="0.25">
      <c r="B7" s="1" t="s">
        <v>194</v>
      </c>
      <c r="C7" s="14"/>
      <c r="D7" s="14">
        <v>10000</v>
      </c>
    </row>
    <row r="8" spans="2:7" x14ac:dyDescent="0.25">
      <c r="B8" s="1" t="s">
        <v>195</v>
      </c>
      <c r="C8" s="14"/>
      <c r="D8" s="14">
        <v>200000</v>
      </c>
    </row>
    <row r="9" spans="2:7" x14ac:dyDescent="0.25">
      <c r="B9" s="1" t="s">
        <v>196</v>
      </c>
      <c r="C9" s="14">
        <f>niskocenne!E25</f>
        <v>384101.68</v>
      </c>
      <c r="D9" s="14">
        <f>C9</f>
        <v>384101.68</v>
      </c>
    </row>
    <row r="10" spans="2:7" x14ac:dyDescent="0.25">
      <c r="B10" s="1" t="s">
        <v>108</v>
      </c>
      <c r="C10" s="14"/>
      <c r="D10" s="14">
        <v>60000</v>
      </c>
      <c r="E10" s="13"/>
    </row>
    <row r="11" spans="2:7" ht="15.75" thickBot="1" x14ac:dyDescent="0.3">
      <c r="B11" s="30" t="s">
        <v>109</v>
      </c>
      <c r="C11" s="31">
        <v>100000</v>
      </c>
      <c r="D11" s="31">
        <f>C11</f>
        <v>100000</v>
      </c>
    </row>
    <row r="12" spans="2:7" s="2" customFormat="1" ht="15.75" thickBot="1" x14ac:dyDescent="0.3">
      <c r="B12" s="34"/>
      <c r="C12" s="35">
        <f>SUM(C4:C11)</f>
        <v>90814758.439999998</v>
      </c>
      <c r="D12" s="35">
        <f>SUM(D4:D11)</f>
        <v>91084758.439999998</v>
      </c>
    </row>
    <row r="13" spans="2:7" s="2" customFormat="1" ht="15.75" thickBot="1" x14ac:dyDescent="0.3">
      <c r="B13" s="32"/>
      <c r="C13" s="33"/>
      <c r="D13" s="33"/>
    </row>
    <row r="14" spans="2:7" ht="30.75" thickBot="1" x14ac:dyDescent="0.3">
      <c r="B14" s="50" t="s">
        <v>201</v>
      </c>
      <c r="C14" s="51" t="s">
        <v>97</v>
      </c>
      <c r="D14" s="52" t="str">
        <f>D3</f>
        <v>Suma ubezpieczenia</v>
      </c>
    </row>
    <row r="15" spans="2:7" x14ac:dyDescent="0.25">
      <c r="B15" s="46" t="s">
        <v>197</v>
      </c>
      <c r="C15" s="49">
        <f>elektroniczny!E37</f>
        <v>251384.25000000003</v>
      </c>
      <c r="D15" s="49">
        <f t="shared" ref="D15:D17" si="0">C15</f>
        <v>251384.25000000003</v>
      </c>
    </row>
    <row r="16" spans="2:7" x14ac:dyDescent="0.25">
      <c r="B16" s="1" t="s">
        <v>198</v>
      </c>
      <c r="C16" s="14">
        <f>elektroniczny!E80</f>
        <v>61261.540000000008</v>
      </c>
      <c r="D16" s="14">
        <f t="shared" si="0"/>
        <v>61261.540000000008</v>
      </c>
    </row>
    <row r="17" spans="2:5" x14ac:dyDescent="0.25">
      <c r="B17" s="1" t="s">
        <v>199</v>
      </c>
      <c r="C17" s="14">
        <f>elektroniczny!E42</f>
        <v>332455.91000000003</v>
      </c>
      <c r="D17" s="14">
        <f t="shared" si="0"/>
        <v>332455.91000000003</v>
      </c>
    </row>
    <row r="18" spans="2:5" x14ac:dyDescent="0.25">
      <c r="B18" s="1" t="s">
        <v>113</v>
      </c>
      <c r="C18" s="14"/>
      <c r="D18" s="14">
        <v>30000</v>
      </c>
    </row>
    <row r="19" spans="2:5" x14ac:dyDescent="0.25">
      <c r="B19" s="1" t="s">
        <v>112</v>
      </c>
      <c r="C19" s="14"/>
      <c r="D19" s="14">
        <v>10000</v>
      </c>
    </row>
    <row r="20" spans="2:5" ht="15.75" thickBot="1" x14ac:dyDescent="0.3">
      <c r="B20" s="1" t="s">
        <v>176</v>
      </c>
      <c r="C20" s="14"/>
      <c r="D20" s="14">
        <v>20000</v>
      </c>
    </row>
    <row r="21" spans="2:5" s="2" customFormat="1" ht="15.75" thickBot="1" x14ac:dyDescent="0.3">
      <c r="B21" s="34"/>
      <c r="C21" s="35">
        <f>SUM(C15:C20)</f>
        <v>645101.70000000007</v>
      </c>
      <c r="D21" s="35">
        <f>SUM(D15:D20)</f>
        <v>705101.70000000007</v>
      </c>
      <c r="E21"/>
    </row>
    <row r="22" spans="2:5" s="2" customFormat="1" ht="15.75" thickBot="1" x14ac:dyDescent="0.3">
      <c r="B22" s="32"/>
      <c r="C22" s="33"/>
      <c r="D22" s="33"/>
      <c r="E22"/>
    </row>
    <row r="23" spans="2:5" ht="30.75" thickBot="1" x14ac:dyDescent="0.3">
      <c r="B23" s="50" t="s">
        <v>111</v>
      </c>
      <c r="C23" s="51" t="s">
        <v>97</v>
      </c>
      <c r="D23" s="52" t="str">
        <f>D3</f>
        <v>Suma ubezpieczenia</v>
      </c>
    </row>
    <row r="24" spans="2:5" x14ac:dyDescent="0.25">
      <c r="B24" s="46" t="s">
        <v>110</v>
      </c>
      <c r="C24" s="49"/>
      <c r="D24" s="49">
        <v>200000</v>
      </c>
    </row>
    <row r="25" spans="2:5" x14ac:dyDescent="0.25">
      <c r="B25" s="1" t="s">
        <v>109</v>
      </c>
      <c r="C25" s="14"/>
      <c r="D25" s="14">
        <v>30000</v>
      </c>
    </row>
    <row r="26" spans="2:5" x14ac:dyDescent="0.25">
      <c r="B26" s="1" t="s">
        <v>108</v>
      </c>
      <c r="C26" s="14"/>
      <c r="D26" s="14">
        <v>10000</v>
      </c>
    </row>
    <row r="27" spans="2:5" x14ac:dyDescent="0.25">
      <c r="B27" s="1" t="s">
        <v>107</v>
      </c>
      <c r="C27" s="14"/>
      <c r="D27" s="14">
        <v>10000</v>
      </c>
    </row>
    <row r="28" spans="2:5" x14ac:dyDescent="0.25">
      <c r="B28" s="1" t="s">
        <v>106</v>
      </c>
      <c r="C28" s="14"/>
      <c r="D28" s="14">
        <v>10000</v>
      </c>
    </row>
    <row r="29" spans="2:5" x14ac:dyDescent="0.25">
      <c r="B29" s="1" t="s">
        <v>105</v>
      </c>
      <c r="C29" s="14"/>
      <c r="D29" s="14">
        <v>10000</v>
      </c>
    </row>
    <row r="30" spans="2:5" x14ac:dyDescent="0.25">
      <c r="B30" s="1" t="s">
        <v>104</v>
      </c>
      <c r="C30" s="14"/>
      <c r="D30" s="14">
        <v>20000</v>
      </c>
    </row>
    <row r="31" spans="2:5" x14ac:dyDescent="0.25">
      <c r="B31" s="1" t="s">
        <v>189</v>
      </c>
      <c r="C31" s="14"/>
      <c r="D31" s="14">
        <v>5000</v>
      </c>
    </row>
    <row r="32" spans="2:5" ht="15.75" thickBot="1" x14ac:dyDescent="0.3">
      <c r="B32" s="1" t="s">
        <v>103</v>
      </c>
      <c r="C32" s="14"/>
      <c r="D32" s="14">
        <v>10000</v>
      </c>
    </row>
    <row r="33" spans="2:11" s="2" customFormat="1" ht="15.75" thickBot="1" x14ac:dyDescent="0.3">
      <c r="B33" s="34"/>
      <c r="C33" s="35">
        <f t="shared" ref="C33" si="1">SUM(C24:C32)</f>
        <v>0</v>
      </c>
      <c r="D33" s="35">
        <f>SUM(D24:D32)</f>
        <v>305000</v>
      </c>
      <c r="E33"/>
    </row>
    <row r="34" spans="2:11" s="2" customFormat="1" ht="15.75" thickBot="1" x14ac:dyDescent="0.3">
      <c r="B34" s="32"/>
      <c r="C34" s="33"/>
      <c r="D34" s="33"/>
      <c r="E34"/>
    </row>
    <row r="35" spans="2:11" ht="30.75" thickBot="1" x14ac:dyDescent="0.3">
      <c r="B35" s="50" t="s">
        <v>102</v>
      </c>
      <c r="C35" s="51" t="s">
        <v>97</v>
      </c>
      <c r="D35" s="52" t="str">
        <f>D3</f>
        <v>Suma ubezpieczenia</v>
      </c>
      <c r="F35" s="28"/>
      <c r="G35" s="28"/>
      <c r="H35" s="28"/>
      <c r="I35" s="28"/>
      <c r="J35" s="28"/>
      <c r="K35" s="28"/>
    </row>
    <row r="36" spans="2:11" x14ac:dyDescent="0.25">
      <c r="B36" s="46" t="s">
        <v>180</v>
      </c>
      <c r="C36" s="49">
        <f>'maszyny i urzadzenia'!E3</f>
        <v>249652.66</v>
      </c>
      <c r="D36" s="49">
        <f t="shared" ref="D36:D41" si="2">C36</f>
        <v>249652.66</v>
      </c>
    </row>
    <row r="37" spans="2:11" x14ac:dyDescent="0.25">
      <c r="B37" s="1" t="s">
        <v>177</v>
      </c>
      <c r="C37" s="14">
        <f>'maszyny i urzadzenia'!E6</f>
        <v>13422474.41</v>
      </c>
      <c r="D37" s="14">
        <f t="shared" si="2"/>
        <v>13422474.41</v>
      </c>
    </row>
    <row r="38" spans="2:11" x14ac:dyDescent="0.25">
      <c r="B38" s="1" t="s">
        <v>101</v>
      </c>
      <c r="C38" s="14">
        <f>'maszyny i urzadzenia'!E5</f>
        <v>1009655.85</v>
      </c>
      <c r="D38" s="14">
        <f t="shared" si="2"/>
        <v>1009655.85</v>
      </c>
    </row>
    <row r="39" spans="2:11" x14ac:dyDescent="0.25">
      <c r="B39" s="1" t="s">
        <v>100</v>
      </c>
      <c r="C39" s="14">
        <f>'maszyny i urzadzenia'!E7</f>
        <v>987931.36</v>
      </c>
      <c r="D39" s="14">
        <f t="shared" si="2"/>
        <v>987931.36</v>
      </c>
    </row>
    <row r="40" spans="2:11" x14ac:dyDescent="0.25">
      <c r="B40" s="15" t="s">
        <v>179</v>
      </c>
      <c r="C40" s="14">
        <v>309211.21999999997</v>
      </c>
      <c r="D40" s="14">
        <f t="shared" si="2"/>
        <v>309211.21999999997</v>
      </c>
    </row>
    <row r="41" spans="2:11" ht="15.75" thickBot="1" x14ac:dyDescent="0.3">
      <c r="B41" s="1" t="s">
        <v>99</v>
      </c>
      <c r="C41" s="14">
        <f>'maszyny i urzadzenia'!E27</f>
        <v>814188.55</v>
      </c>
      <c r="D41" s="14">
        <f t="shared" si="2"/>
        <v>814188.55</v>
      </c>
    </row>
    <row r="42" spans="2:11" s="2" customFormat="1" ht="15.75" thickBot="1" x14ac:dyDescent="0.3">
      <c r="B42" s="34"/>
      <c r="C42" s="35">
        <f>SUM(C36:C41)</f>
        <v>16793114.050000001</v>
      </c>
      <c r="D42" s="35">
        <f t="shared" ref="D42" si="3">SUM(D36:D41)</f>
        <v>16793114.050000001</v>
      </c>
      <c r="E42"/>
    </row>
    <row r="43" spans="2:11" s="2" customFormat="1" ht="15.75" thickBot="1" x14ac:dyDescent="0.3">
      <c r="B43" s="32"/>
      <c r="C43" s="33"/>
      <c r="D43" s="33"/>
      <c r="E43"/>
    </row>
    <row r="44" spans="2:11" ht="30.75" thickBot="1" x14ac:dyDescent="0.3">
      <c r="B44" s="50" t="s">
        <v>98</v>
      </c>
      <c r="C44" s="51" t="s">
        <v>97</v>
      </c>
      <c r="D44" s="52" t="s">
        <v>170</v>
      </c>
      <c r="F44" s="28"/>
      <c r="G44" s="28"/>
      <c r="H44" s="28"/>
      <c r="I44" s="28"/>
      <c r="J44" s="28"/>
      <c r="K44" s="28"/>
    </row>
    <row r="45" spans="2:11" x14ac:dyDescent="0.25">
      <c r="B45" s="46" t="s">
        <v>186</v>
      </c>
      <c r="C45" s="49">
        <v>441830.13</v>
      </c>
      <c r="D45" s="49">
        <f t="shared" ref="D45:D61" si="4">C45</f>
        <v>441830.13</v>
      </c>
    </row>
    <row r="46" spans="2:11" x14ac:dyDescent="0.25">
      <c r="B46" s="1" t="s">
        <v>187</v>
      </c>
      <c r="C46" s="14">
        <v>402383</v>
      </c>
      <c r="D46" s="14">
        <f t="shared" si="4"/>
        <v>402383</v>
      </c>
    </row>
    <row r="47" spans="2:11" x14ac:dyDescent="0.25">
      <c r="B47" s="1" t="s">
        <v>188</v>
      </c>
      <c r="C47" s="14">
        <v>721053.09</v>
      </c>
      <c r="D47" s="14">
        <f t="shared" si="4"/>
        <v>721053.09</v>
      </c>
    </row>
    <row r="48" spans="2:11" x14ac:dyDescent="0.25">
      <c r="B48" s="1" t="s">
        <v>188</v>
      </c>
      <c r="C48" s="14">
        <v>721053.09</v>
      </c>
      <c r="D48" s="14">
        <f t="shared" si="4"/>
        <v>721053.09</v>
      </c>
    </row>
    <row r="49" spans="2:6" x14ac:dyDescent="0.25">
      <c r="B49" s="1" t="s">
        <v>96</v>
      </c>
      <c r="C49" s="14">
        <v>1355908.72</v>
      </c>
      <c r="D49" s="14">
        <f t="shared" si="4"/>
        <v>1355908.72</v>
      </c>
    </row>
    <row r="50" spans="2:6" x14ac:dyDescent="0.25">
      <c r="B50" s="1" t="s">
        <v>95</v>
      </c>
      <c r="C50" s="14">
        <v>881135.09</v>
      </c>
      <c r="D50" s="14">
        <f t="shared" si="4"/>
        <v>881135.09</v>
      </c>
    </row>
    <row r="51" spans="2:6" x14ac:dyDescent="0.25">
      <c r="B51" s="1" t="s">
        <v>94</v>
      </c>
      <c r="C51" s="14">
        <v>280980.58</v>
      </c>
      <c r="D51" s="14">
        <f t="shared" si="4"/>
        <v>280980.58</v>
      </c>
    </row>
    <row r="52" spans="2:6" x14ac:dyDescent="0.25">
      <c r="B52" s="1" t="s">
        <v>93</v>
      </c>
      <c r="C52" s="14">
        <v>912148.12</v>
      </c>
      <c r="D52" s="14">
        <f t="shared" si="4"/>
        <v>912148.12</v>
      </c>
    </row>
    <row r="53" spans="2:6" x14ac:dyDescent="0.25">
      <c r="B53" s="1" t="s">
        <v>185</v>
      </c>
      <c r="C53" s="14">
        <v>724651.01</v>
      </c>
      <c r="D53" s="14">
        <f t="shared" si="4"/>
        <v>724651.01</v>
      </c>
    </row>
    <row r="54" spans="2:6" x14ac:dyDescent="0.25">
      <c r="B54" s="1" t="s">
        <v>92</v>
      </c>
      <c r="C54" s="14">
        <v>961809.52</v>
      </c>
      <c r="D54" s="14">
        <f t="shared" si="4"/>
        <v>961809.52</v>
      </c>
    </row>
    <row r="55" spans="2:6" x14ac:dyDescent="0.25">
      <c r="B55" s="1" t="s">
        <v>91</v>
      </c>
      <c r="C55" s="14">
        <v>708435.04</v>
      </c>
      <c r="D55" s="14">
        <f t="shared" si="4"/>
        <v>708435.04</v>
      </c>
    </row>
    <row r="56" spans="2:6" x14ac:dyDescent="0.25">
      <c r="B56" s="1" t="s">
        <v>181</v>
      </c>
      <c r="C56" s="14">
        <v>151974.73000000001</v>
      </c>
      <c r="D56" s="14">
        <f t="shared" si="4"/>
        <v>151974.73000000001</v>
      </c>
    </row>
    <row r="57" spans="2:6" x14ac:dyDescent="0.25">
      <c r="B57" s="1" t="s">
        <v>182</v>
      </c>
      <c r="C57" s="14">
        <v>243970.23</v>
      </c>
      <c r="D57" s="14">
        <f t="shared" si="4"/>
        <v>243970.23</v>
      </c>
    </row>
    <row r="58" spans="2:6" x14ac:dyDescent="0.25">
      <c r="B58" s="1" t="s">
        <v>183</v>
      </c>
      <c r="C58" s="14">
        <v>126558.25</v>
      </c>
      <c r="D58" s="14">
        <f t="shared" si="4"/>
        <v>126558.25</v>
      </c>
    </row>
    <row r="59" spans="2:6" x14ac:dyDescent="0.25">
      <c r="B59" s="1" t="s">
        <v>90</v>
      </c>
      <c r="C59" s="14">
        <v>545577.62</v>
      </c>
      <c r="D59" s="14">
        <f t="shared" si="4"/>
        <v>545577.62</v>
      </c>
    </row>
    <row r="60" spans="2:6" x14ac:dyDescent="0.25">
      <c r="B60" s="1" t="s">
        <v>89</v>
      </c>
      <c r="C60" s="14">
        <v>271016.2</v>
      </c>
      <c r="D60" s="14">
        <f t="shared" si="4"/>
        <v>271016.2</v>
      </c>
    </row>
    <row r="61" spans="2:6" ht="15.75" thickBot="1" x14ac:dyDescent="0.3">
      <c r="B61" s="1" t="s">
        <v>184</v>
      </c>
      <c r="C61" s="14">
        <v>32506.41</v>
      </c>
      <c r="D61" s="14">
        <f t="shared" si="4"/>
        <v>32506.41</v>
      </c>
    </row>
    <row r="62" spans="2:6" s="2" customFormat="1" ht="15.75" thickBot="1" x14ac:dyDescent="0.3">
      <c r="B62" s="34"/>
      <c r="C62" s="35">
        <f>SUM(C45:C61)</f>
        <v>9482990.8299999982</v>
      </c>
      <c r="D62" s="35">
        <f t="shared" ref="D62" si="5">SUM(D45:D61)</f>
        <v>9482990.8299999982</v>
      </c>
      <c r="E62"/>
      <c r="F62"/>
    </row>
  </sheetData>
  <pageMargins left="0.25" right="0.25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39"/>
  <sheetViews>
    <sheetView zoomScaleNormal="100" workbookViewId="0">
      <selection activeCell="K7" sqref="K7"/>
    </sheetView>
  </sheetViews>
  <sheetFormatPr defaultRowHeight="15" x14ac:dyDescent="0.25"/>
  <cols>
    <col min="2" max="2" width="8.7109375" style="3" customWidth="1"/>
    <col min="3" max="3" width="50.28515625" customWidth="1"/>
    <col min="4" max="4" width="8.7109375" style="3" customWidth="1"/>
    <col min="5" max="5" width="25.7109375" style="8" customWidth="1"/>
    <col min="6" max="6" width="13.42578125" style="3" bestFit="1" customWidth="1"/>
  </cols>
  <sheetData>
    <row r="1" spans="2:6" ht="48" customHeight="1" thickBot="1" x14ac:dyDescent="0.3">
      <c r="B1" s="53" t="s">
        <v>203</v>
      </c>
      <c r="C1" s="54"/>
      <c r="D1" s="54"/>
      <c r="E1" s="54"/>
      <c r="F1" s="55"/>
    </row>
    <row r="2" spans="2:6" ht="53.25" customHeight="1" thickBot="1" x14ac:dyDescent="0.3">
      <c r="B2" s="40" t="s">
        <v>88</v>
      </c>
      <c r="C2" s="41" t="s">
        <v>211</v>
      </c>
      <c r="D2" s="41" t="s">
        <v>0</v>
      </c>
      <c r="E2" s="42" t="s">
        <v>190</v>
      </c>
      <c r="F2" s="43" t="s">
        <v>1</v>
      </c>
    </row>
    <row r="3" spans="2:6" x14ac:dyDescent="0.25">
      <c r="B3" s="44">
        <v>1</v>
      </c>
      <c r="C3" s="37" t="s">
        <v>2</v>
      </c>
      <c r="D3" s="36">
        <v>101</v>
      </c>
      <c r="E3" s="38">
        <f>5930808.41+92269.36+8301.9+9381.3</f>
        <v>6040760.9700000007</v>
      </c>
      <c r="F3" s="45">
        <v>41091</v>
      </c>
    </row>
    <row r="4" spans="2:6" x14ac:dyDescent="0.25">
      <c r="B4" s="4">
        <v>2</v>
      </c>
      <c r="C4" s="6" t="s">
        <v>3</v>
      </c>
      <c r="D4" s="7">
        <v>101</v>
      </c>
      <c r="E4" s="9">
        <v>316844.21999999997</v>
      </c>
      <c r="F4" s="10">
        <v>41091</v>
      </c>
    </row>
    <row r="5" spans="2:6" x14ac:dyDescent="0.25">
      <c r="B5" s="4">
        <v>3</v>
      </c>
      <c r="C5" s="6" t="s">
        <v>4</v>
      </c>
      <c r="D5" s="7">
        <v>101</v>
      </c>
      <c r="E5" s="9">
        <v>544341.24</v>
      </c>
      <c r="F5" s="10">
        <v>41091</v>
      </c>
    </row>
    <row r="6" spans="2:6" x14ac:dyDescent="0.25">
      <c r="B6" s="4">
        <v>4</v>
      </c>
      <c r="C6" s="6" t="s">
        <v>5</v>
      </c>
      <c r="D6" s="7">
        <v>101</v>
      </c>
      <c r="E6" s="9">
        <v>897913.91</v>
      </c>
      <c r="F6" s="10">
        <v>41091</v>
      </c>
    </row>
    <row r="7" spans="2:6" x14ac:dyDescent="0.25">
      <c r="B7" s="4">
        <v>5</v>
      </c>
      <c r="C7" s="6" t="s">
        <v>6</v>
      </c>
      <c r="D7" s="7">
        <v>105</v>
      </c>
      <c r="E7" s="9">
        <f>1023258.35-922.5+35748+32883.98-35748</f>
        <v>1055219.83</v>
      </c>
      <c r="F7" s="10">
        <v>41091</v>
      </c>
    </row>
    <row r="8" spans="2:6" x14ac:dyDescent="0.25">
      <c r="B8" s="4">
        <v>6</v>
      </c>
      <c r="C8" s="6" t="s">
        <v>7</v>
      </c>
      <c r="D8" s="7">
        <v>109</v>
      </c>
      <c r="E8" s="9">
        <f>724394.3+772593.85+11217.3</f>
        <v>1508205.45</v>
      </c>
      <c r="F8" s="10">
        <v>41091</v>
      </c>
    </row>
    <row r="9" spans="2:6" x14ac:dyDescent="0.25">
      <c r="B9" s="4">
        <v>7</v>
      </c>
      <c r="C9" s="6" t="s">
        <v>8</v>
      </c>
      <c r="D9" s="7">
        <v>109</v>
      </c>
      <c r="E9" s="9">
        <v>593450.27</v>
      </c>
      <c r="F9" s="10">
        <v>41091</v>
      </c>
    </row>
    <row r="10" spans="2:6" x14ac:dyDescent="0.25">
      <c r="B10" s="4">
        <v>8</v>
      </c>
      <c r="C10" s="6" t="s">
        <v>9</v>
      </c>
      <c r="D10" s="7">
        <v>109</v>
      </c>
      <c r="E10" s="9">
        <v>218208.67</v>
      </c>
      <c r="F10" s="10">
        <v>41091</v>
      </c>
    </row>
    <row r="11" spans="2:6" x14ac:dyDescent="0.25">
      <c r="B11" s="4">
        <v>9</v>
      </c>
      <c r="C11" s="6" t="s">
        <v>10</v>
      </c>
      <c r="D11" s="7">
        <v>101</v>
      </c>
      <c r="E11" s="9">
        <v>9089827.1600000001</v>
      </c>
      <c r="F11" s="10">
        <v>41091</v>
      </c>
    </row>
    <row r="12" spans="2:6" x14ac:dyDescent="0.25">
      <c r="B12" s="4">
        <v>10</v>
      </c>
      <c r="C12" s="6" t="s">
        <v>11</v>
      </c>
      <c r="D12" s="7">
        <v>101</v>
      </c>
      <c r="E12" s="9">
        <v>2169688.54</v>
      </c>
      <c r="F12" s="10">
        <v>41091</v>
      </c>
    </row>
    <row r="13" spans="2:6" x14ac:dyDescent="0.25">
      <c r="B13" s="4">
        <v>11</v>
      </c>
      <c r="C13" s="6" t="s">
        <v>12</v>
      </c>
      <c r="D13" s="7">
        <v>101</v>
      </c>
      <c r="E13" s="9">
        <v>620496.48</v>
      </c>
      <c r="F13" s="10">
        <v>41091</v>
      </c>
    </row>
    <row r="14" spans="2:6" x14ac:dyDescent="0.25">
      <c r="B14" s="4">
        <v>12</v>
      </c>
      <c r="C14" s="6" t="s">
        <v>13</v>
      </c>
      <c r="D14" s="7">
        <v>101</v>
      </c>
      <c r="E14" s="9">
        <v>205372.83</v>
      </c>
      <c r="F14" s="10">
        <v>41091</v>
      </c>
    </row>
    <row r="15" spans="2:6" x14ac:dyDescent="0.25">
      <c r="B15" s="4">
        <v>13</v>
      </c>
      <c r="C15" s="6" t="s">
        <v>14</v>
      </c>
      <c r="D15" s="7">
        <v>210</v>
      </c>
      <c r="E15" s="9">
        <v>290643.03000000003</v>
      </c>
      <c r="F15" s="10">
        <v>41091</v>
      </c>
    </row>
    <row r="16" spans="2:6" x14ac:dyDescent="0.25">
      <c r="B16" s="4">
        <v>14</v>
      </c>
      <c r="C16" s="6" t="s">
        <v>15</v>
      </c>
      <c r="D16" s="7">
        <v>210</v>
      </c>
      <c r="E16" s="9">
        <v>80704.800000000003</v>
      </c>
      <c r="F16" s="10">
        <v>41091</v>
      </c>
    </row>
    <row r="17" spans="2:6" x14ac:dyDescent="0.25">
      <c r="B17" s="4">
        <v>15</v>
      </c>
      <c r="C17" s="6" t="s">
        <v>16</v>
      </c>
      <c r="D17" s="7">
        <v>211</v>
      </c>
      <c r="E17" s="9">
        <v>222275.7</v>
      </c>
      <c r="F17" s="10">
        <v>41091</v>
      </c>
    </row>
    <row r="18" spans="2:6" x14ac:dyDescent="0.25">
      <c r="B18" s="4">
        <v>16</v>
      </c>
      <c r="C18" s="6" t="s">
        <v>17</v>
      </c>
      <c r="D18" s="7">
        <v>211</v>
      </c>
      <c r="E18" s="9">
        <f>727522.94+401662.23</f>
        <v>1129185.17</v>
      </c>
      <c r="F18" s="10">
        <v>41091</v>
      </c>
    </row>
    <row r="19" spans="2:6" x14ac:dyDescent="0.25">
      <c r="B19" s="4">
        <v>17</v>
      </c>
      <c r="C19" s="6" t="s">
        <v>18</v>
      </c>
      <c r="D19" s="7">
        <v>211</v>
      </c>
      <c r="E19" s="9">
        <v>107805.95</v>
      </c>
      <c r="F19" s="10">
        <v>41091</v>
      </c>
    </row>
    <row r="20" spans="2:6" x14ac:dyDescent="0.25">
      <c r="B20" s="4">
        <v>18</v>
      </c>
      <c r="C20" s="6" t="s">
        <v>19</v>
      </c>
      <c r="D20" s="7">
        <v>211</v>
      </c>
      <c r="E20" s="9">
        <f>1886630.19+281163.57</f>
        <v>2167793.7599999998</v>
      </c>
      <c r="F20" s="10">
        <v>41091</v>
      </c>
    </row>
    <row r="21" spans="2:6" x14ac:dyDescent="0.25">
      <c r="B21" s="4">
        <v>19</v>
      </c>
      <c r="C21" s="6" t="s">
        <v>20</v>
      </c>
      <c r="D21" s="7">
        <v>291</v>
      </c>
      <c r="E21" s="9">
        <v>561429.77</v>
      </c>
      <c r="F21" s="10">
        <v>41091</v>
      </c>
    </row>
    <row r="22" spans="2:6" x14ac:dyDescent="0.25">
      <c r="B22" s="4">
        <v>20</v>
      </c>
      <c r="C22" s="6" t="s">
        <v>21</v>
      </c>
      <c r="D22" s="7">
        <v>291</v>
      </c>
      <c r="E22" s="9">
        <v>181884.63</v>
      </c>
      <c r="F22" s="10">
        <v>41091</v>
      </c>
    </row>
    <row r="23" spans="2:6" x14ac:dyDescent="0.25">
      <c r="B23" s="4">
        <v>21</v>
      </c>
      <c r="C23" s="6" t="s">
        <v>22</v>
      </c>
      <c r="D23" s="7">
        <v>291</v>
      </c>
      <c r="E23" s="9">
        <f>8213434.72+24000</f>
        <v>8237434.7199999997</v>
      </c>
      <c r="F23" s="10">
        <v>41091</v>
      </c>
    </row>
    <row r="24" spans="2:6" x14ac:dyDescent="0.25">
      <c r="B24" s="4">
        <v>22</v>
      </c>
      <c r="C24" s="6" t="s">
        <v>23</v>
      </c>
      <c r="D24" s="7">
        <v>291</v>
      </c>
      <c r="E24" s="9">
        <v>7142657.6900000004</v>
      </c>
      <c r="F24" s="10">
        <v>41091</v>
      </c>
    </row>
    <row r="25" spans="2:6" x14ac:dyDescent="0.25">
      <c r="B25" s="4">
        <v>23</v>
      </c>
      <c r="C25" s="6" t="s">
        <v>24</v>
      </c>
      <c r="D25" s="7">
        <v>291</v>
      </c>
      <c r="E25" s="9">
        <f>165382.24+170180.44</f>
        <v>335562.68</v>
      </c>
      <c r="F25" s="10">
        <v>41091</v>
      </c>
    </row>
    <row r="26" spans="2:6" x14ac:dyDescent="0.25">
      <c r="B26" s="4">
        <v>24</v>
      </c>
      <c r="C26" s="6" t="s">
        <v>25</v>
      </c>
      <c r="D26" s="7">
        <v>291</v>
      </c>
      <c r="E26" s="9">
        <v>63711.040000000001</v>
      </c>
      <c r="F26" s="10">
        <v>41091</v>
      </c>
    </row>
    <row r="27" spans="2:6" x14ac:dyDescent="0.25">
      <c r="B27" s="4">
        <v>25</v>
      </c>
      <c r="C27" s="6" t="s">
        <v>26</v>
      </c>
      <c r="D27" s="7">
        <v>291</v>
      </c>
      <c r="E27" s="9">
        <v>622522.53</v>
      </c>
      <c r="F27" s="10">
        <v>41091</v>
      </c>
    </row>
    <row r="28" spans="2:6" x14ac:dyDescent="0.25">
      <c r="B28" s="4">
        <v>26</v>
      </c>
      <c r="C28" s="6" t="s">
        <v>27</v>
      </c>
      <c r="D28" s="7">
        <v>291</v>
      </c>
      <c r="E28" s="9">
        <v>19856.88</v>
      </c>
      <c r="F28" s="10">
        <v>41091</v>
      </c>
    </row>
    <row r="29" spans="2:6" x14ac:dyDescent="0.25">
      <c r="B29" s="4">
        <v>27</v>
      </c>
      <c r="C29" s="6" t="s">
        <v>28</v>
      </c>
      <c r="D29" s="7">
        <v>291</v>
      </c>
      <c r="E29" s="9">
        <v>119853.01</v>
      </c>
      <c r="F29" s="10">
        <v>41091</v>
      </c>
    </row>
    <row r="30" spans="2:6" x14ac:dyDescent="0.25">
      <c r="B30" s="4">
        <v>28</v>
      </c>
      <c r="C30" s="6" t="s">
        <v>29</v>
      </c>
      <c r="D30" s="7">
        <v>291</v>
      </c>
      <c r="E30" s="9">
        <v>195824.79</v>
      </c>
      <c r="F30" s="10">
        <v>41091</v>
      </c>
    </row>
    <row r="31" spans="2:6" x14ac:dyDescent="0.25">
      <c r="B31" s="4">
        <v>29</v>
      </c>
      <c r="C31" s="6" t="s">
        <v>30</v>
      </c>
      <c r="D31" s="7">
        <v>291</v>
      </c>
      <c r="E31" s="9">
        <f>182076.74+98430.18+32132.98</f>
        <v>312639.89999999997</v>
      </c>
      <c r="F31" s="10">
        <v>41091</v>
      </c>
    </row>
    <row r="32" spans="2:6" x14ac:dyDescent="0.25">
      <c r="B32" s="4">
        <v>30</v>
      </c>
      <c r="C32" s="6" t="s">
        <v>31</v>
      </c>
      <c r="D32" s="7">
        <v>291</v>
      </c>
      <c r="E32" s="9">
        <v>7572978.5800000001</v>
      </c>
      <c r="F32" s="10">
        <v>42338</v>
      </c>
    </row>
    <row r="33" spans="2:6" x14ac:dyDescent="0.25">
      <c r="B33" s="4">
        <v>31</v>
      </c>
      <c r="C33" s="6" t="s">
        <v>32</v>
      </c>
      <c r="D33" s="7">
        <v>220</v>
      </c>
      <c r="E33" s="9">
        <v>369790.68</v>
      </c>
      <c r="F33" s="10">
        <v>42338</v>
      </c>
    </row>
    <row r="34" spans="2:6" x14ac:dyDescent="0.25">
      <c r="B34" s="4">
        <v>32</v>
      </c>
      <c r="C34" s="6" t="s">
        <v>33</v>
      </c>
      <c r="D34" s="7">
        <v>291</v>
      </c>
      <c r="E34" s="9">
        <v>107358.58</v>
      </c>
      <c r="F34" s="10">
        <v>42338</v>
      </c>
    </row>
    <row r="35" spans="2:6" x14ac:dyDescent="0.25">
      <c r="B35" s="4">
        <v>33</v>
      </c>
      <c r="C35" s="6" t="s">
        <v>34</v>
      </c>
      <c r="D35" s="7">
        <v>211</v>
      </c>
      <c r="E35" s="9">
        <f>5448556.52+23003.3</f>
        <v>5471559.8199999994</v>
      </c>
      <c r="F35" s="10">
        <v>42338</v>
      </c>
    </row>
    <row r="36" spans="2:6" x14ac:dyDescent="0.25">
      <c r="B36" s="4">
        <v>34</v>
      </c>
      <c r="C36" s="6" t="s">
        <v>35</v>
      </c>
      <c r="D36" s="7">
        <v>291</v>
      </c>
      <c r="E36" s="9">
        <v>768896.28</v>
      </c>
      <c r="F36" s="10">
        <v>42338</v>
      </c>
    </row>
    <row r="37" spans="2:6" x14ac:dyDescent="0.25">
      <c r="B37" s="4">
        <v>35</v>
      </c>
      <c r="C37" s="6" t="s">
        <v>36</v>
      </c>
      <c r="D37" s="7">
        <v>291</v>
      </c>
      <c r="E37" s="9">
        <v>401662.23</v>
      </c>
      <c r="F37" s="10">
        <v>42338</v>
      </c>
    </row>
    <row r="38" spans="2:6" ht="15.75" thickBot="1" x14ac:dyDescent="0.3">
      <c r="B38" s="4">
        <v>36</v>
      </c>
      <c r="C38" s="18" t="s">
        <v>37</v>
      </c>
      <c r="D38" s="19">
        <v>291</v>
      </c>
      <c r="E38" s="20">
        <v>805459.03</v>
      </c>
      <c r="F38" s="21">
        <v>42338</v>
      </c>
    </row>
    <row r="39" spans="2:6" s="17" customFormat="1" ht="21" customHeight="1" thickBot="1" x14ac:dyDescent="0.3">
      <c r="B39" s="22"/>
      <c r="C39" s="23"/>
      <c r="D39" s="23"/>
      <c r="E39" s="23">
        <f>SUM(E3:E38)</f>
        <v>60549820.819999985</v>
      </c>
      <c r="F39" s="24"/>
    </row>
  </sheetData>
  <mergeCells count="1">
    <mergeCell ref="B1:F1"/>
  </mergeCells>
  <pageMargins left="0.43307086614173229" right="0.23622047244094491" top="0.74803149606299213" bottom="0.74803149606299213" header="0.31496062992125984" footer="0.31496062992125984"/>
  <pageSetup paperSize="9" scale="72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30"/>
  <sheetViews>
    <sheetView topLeftCell="A7" zoomScaleNormal="100" workbookViewId="0">
      <selection activeCell="C9" sqref="C9"/>
    </sheetView>
  </sheetViews>
  <sheetFormatPr defaultRowHeight="15" x14ac:dyDescent="0.25"/>
  <cols>
    <col min="1" max="1" width="5.140625" customWidth="1"/>
    <col min="2" max="2" width="8.7109375" style="3" customWidth="1"/>
    <col min="3" max="3" width="42.42578125" customWidth="1"/>
    <col min="4" max="4" width="8.7109375" style="3" customWidth="1"/>
    <col min="5" max="5" width="17.5703125" style="8" customWidth="1"/>
    <col min="6" max="6" width="16.28515625" style="3" customWidth="1"/>
  </cols>
  <sheetData>
    <row r="1" spans="2:6" ht="48" customHeight="1" thickBot="1" x14ac:dyDescent="0.3">
      <c r="B1" s="53" t="s">
        <v>204</v>
      </c>
      <c r="C1" s="54"/>
      <c r="D1" s="54"/>
      <c r="E1" s="54"/>
      <c r="F1" s="55"/>
    </row>
    <row r="2" spans="2:6" s="2" customFormat="1" ht="59.25" customHeight="1" thickBot="1" x14ac:dyDescent="0.3">
      <c r="B2" s="40" t="s">
        <v>88</v>
      </c>
      <c r="C2" s="41" t="s">
        <v>210</v>
      </c>
      <c r="D2" s="41" t="s">
        <v>0</v>
      </c>
      <c r="E2" s="42" t="str">
        <f>'budynki i budowle'!E2</f>
        <v>Wartość księgowa BRUTTO środka trwałego na dzień 30.09.2018</v>
      </c>
      <c r="F2" s="43" t="s">
        <v>1</v>
      </c>
    </row>
    <row r="3" spans="2:6" x14ac:dyDescent="0.25">
      <c r="B3" s="36">
        <v>1</v>
      </c>
      <c r="C3" s="37" t="s">
        <v>38</v>
      </c>
      <c r="D3" s="36">
        <v>310</v>
      </c>
      <c r="E3" s="38">
        <v>249652.66</v>
      </c>
      <c r="F3" s="39">
        <v>41091</v>
      </c>
    </row>
    <row r="4" spans="2:6" x14ac:dyDescent="0.25">
      <c r="B4" s="7">
        <v>2</v>
      </c>
      <c r="C4" s="6" t="s">
        <v>39</v>
      </c>
      <c r="D4" s="7">
        <v>449</v>
      </c>
      <c r="E4" s="9">
        <f>222826.33+15778.86</f>
        <v>238605.19</v>
      </c>
      <c r="F4" s="11">
        <v>41091</v>
      </c>
    </row>
    <row r="5" spans="2:6" x14ac:dyDescent="0.25">
      <c r="B5" s="7">
        <v>3</v>
      </c>
      <c r="C5" s="6" t="s">
        <v>40</v>
      </c>
      <c r="D5" s="7">
        <v>599</v>
      </c>
      <c r="E5" s="9">
        <v>1009655.85</v>
      </c>
      <c r="F5" s="11">
        <v>41091</v>
      </c>
    </row>
    <row r="6" spans="2:6" ht="30" x14ac:dyDescent="0.25">
      <c r="B6" s="7">
        <v>4</v>
      </c>
      <c r="C6" s="29" t="s">
        <v>178</v>
      </c>
      <c r="D6" s="7">
        <v>599</v>
      </c>
      <c r="E6" s="9">
        <f>7318594.35+5865305.42+238574.64</f>
        <v>13422474.41</v>
      </c>
      <c r="F6" s="11">
        <v>41091</v>
      </c>
    </row>
    <row r="7" spans="2:6" x14ac:dyDescent="0.25">
      <c r="B7" s="7">
        <v>5</v>
      </c>
      <c r="C7" s="6" t="s">
        <v>41</v>
      </c>
      <c r="D7" s="7">
        <v>599</v>
      </c>
      <c r="E7" s="9">
        <v>987931.36</v>
      </c>
      <c r="F7" s="11">
        <v>41091</v>
      </c>
    </row>
    <row r="8" spans="2:6" x14ac:dyDescent="0.25">
      <c r="B8" s="7">
        <v>6</v>
      </c>
      <c r="C8" s="6" t="s">
        <v>42</v>
      </c>
      <c r="D8" s="7">
        <v>529</v>
      </c>
      <c r="E8" s="9">
        <v>708435.04</v>
      </c>
      <c r="F8" s="11">
        <v>41088</v>
      </c>
    </row>
    <row r="9" spans="2:6" x14ac:dyDescent="0.25">
      <c r="B9" s="7">
        <v>7</v>
      </c>
      <c r="C9" s="6" t="s">
        <v>43</v>
      </c>
      <c r="D9" s="7">
        <v>580</v>
      </c>
      <c r="E9" s="9">
        <v>402383</v>
      </c>
      <c r="F9" s="11">
        <v>41051</v>
      </c>
    </row>
    <row r="10" spans="2:6" x14ac:dyDescent="0.25">
      <c r="B10" s="7">
        <v>8</v>
      </c>
      <c r="C10" s="6" t="s">
        <v>44</v>
      </c>
      <c r="D10" s="7">
        <v>580</v>
      </c>
      <c r="E10" s="9">
        <v>441830.13</v>
      </c>
      <c r="F10" s="11">
        <v>41051</v>
      </c>
    </row>
    <row r="11" spans="2:6" x14ac:dyDescent="0.25">
      <c r="B11" s="7">
        <v>9</v>
      </c>
      <c r="C11" s="6" t="s">
        <v>45</v>
      </c>
      <c r="D11" s="7">
        <v>580</v>
      </c>
      <c r="E11" s="9">
        <v>721053.09</v>
      </c>
      <c r="F11" s="11">
        <v>41051</v>
      </c>
    </row>
    <row r="12" spans="2:6" x14ac:dyDescent="0.25">
      <c r="B12" s="7">
        <v>10</v>
      </c>
      <c r="C12" s="6" t="s">
        <v>46</v>
      </c>
      <c r="D12" s="7">
        <v>580</v>
      </c>
      <c r="E12" s="9">
        <v>721053.09</v>
      </c>
      <c r="F12" s="11">
        <v>41051</v>
      </c>
    </row>
    <row r="13" spans="2:6" x14ac:dyDescent="0.25">
      <c r="B13" s="7">
        <v>11</v>
      </c>
      <c r="C13" s="6" t="s">
        <v>47</v>
      </c>
      <c r="D13" s="7">
        <v>599</v>
      </c>
      <c r="E13" s="9">
        <v>1355908.72</v>
      </c>
      <c r="F13" s="11">
        <v>41395</v>
      </c>
    </row>
    <row r="14" spans="2:6" x14ac:dyDescent="0.25">
      <c r="B14" s="7">
        <v>12</v>
      </c>
      <c r="C14" s="6" t="s">
        <v>48</v>
      </c>
      <c r="D14" s="7">
        <v>599</v>
      </c>
      <c r="E14" s="9">
        <v>912148.12</v>
      </c>
      <c r="F14" s="11">
        <v>41080</v>
      </c>
    </row>
    <row r="15" spans="2:6" x14ac:dyDescent="0.25">
      <c r="B15" s="7">
        <v>13</v>
      </c>
      <c r="C15" s="6" t="s">
        <v>49</v>
      </c>
      <c r="D15" s="7">
        <v>599</v>
      </c>
      <c r="E15" s="9">
        <v>724651.01</v>
      </c>
      <c r="F15" s="11">
        <v>41089</v>
      </c>
    </row>
    <row r="16" spans="2:6" x14ac:dyDescent="0.25">
      <c r="B16" s="7">
        <v>14</v>
      </c>
      <c r="C16" s="6" t="s">
        <v>50</v>
      </c>
      <c r="D16" s="7">
        <v>580</v>
      </c>
      <c r="E16" s="9">
        <v>881135.09</v>
      </c>
      <c r="F16" s="11">
        <v>41128</v>
      </c>
    </row>
    <row r="17" spans="2:6" x14ac:dyDescent="0.25">
      <c r="B17" s="7">
        <v>15</v>
      </c>
      <c r="C17" s="6" t="s">
        <v>51</v>
      </c>
      <c r="D17" s="7">
        <v>580</v>
      </c>
      <c r="E17" s="9">
        <v>280980.58</v>
      </c>
      <c r="F17" s="11">
        <v>41141</v>
      </c>
    </row>
    <row r="18" spans="2:6" x14ac:dyDescent="0.25">
      <c r="B18" s="7">
        <v>16</v>
      </c>
      <c r="C18" s="6" t="s">
        <v>52</v>
      </c>
      <c r="D18" s="7">
        <v>580</v>
      </c>
      <c r="E18" s="9">
        <v>545577.62</v>
      </c>
      <c r="F18" s="11">
        <v>42109</v>
      </c>
    </row>
    <row r="19" spans="2:6" x14ac:dyDescent="0.25">
      <c r="B19" s="7">
        <v>17</v>
      </c>
      <c r="C19" s="6" t="s">
        <v>53</v>
      </c>
      <c r="D19" s="7">
        <v>580</v>
      </c>
      <c r="E19" s="9">
        <v>271016.2</v>
      </c>
      <c r="F19" s="11">
        <v>42109</v>
      </c>
    </row>
    <row r="20" spans="2:6" x14ac:dyDescent="0.25">
      <c r="B20" s="7">
        <v>18</v>
      </c>
      <c r="C20" s="6" t="s">
        <v>54</v>
      </c>
      <c r="D20" s="7">
        <v>613</v>
      </c>
      <c r="E20" s="9">
        <f>703738.97+91965.79</f>
        <v>795704.76</v>
      </c>
      <c r="F20" s="11">
        <v>41091</v>
      </c>
    </row>
    <row r="21" spans="2:6" x14ac:dyDescent="0.25">
      <c r="B21" s="7">
        <v>19</v>
      </c>
      <c r="C21" s="6" t="s">
        <v>55</v>
      </c>
      <c r="D21" s="7">
        <v>660</v>
      </c>
      <c r="E21" s="9">
        <v>162488.10999999999</v>
      </c>
      <c r="F21" s="11">
        <v>41091</v>
      </c>
    </row>
    <row r="22" spans="2:6" x14ac:dyDescent="0.25">
      <c r="B22" s="7">
        <v>20</v>
      </c>
      <c r="C22" s="6" t="s">
        <v>56</v>
      </c>
      <c r="D22" s="7">
        <v>660</v>
      </c>
      <c r="E22" s="9">
        <v>162428.03</v>
      </c>
      <c r="F22" s="11">
        <v>41091</v>
      </c>
    </row>
    <row r="23" spans="2:6" x14ac:dyDescent="0.25">
      <c r="B23" s="7">
        <v>21</v>
      </c>
      <c r="C23" s="6" t="s">
        <v>57</v>
      </c>
      <c r="D23" s="7">
        <v>669</v>
      </c>
      <c r="E23" s="9">
        <v>369766.11</v>
      </c>
      <c r="F23" s="11">
        <v>41091</v>
      </c>
    </row>
    <row r="24" spans="2:6" x14ac:dyDescent="0.25">
      <c r="B24" s="7">
        <v>22</v>
      </c>
      <c r="C24" s="6" t="s">
        <v>58</v>
      </c>
      <c r="D24" s="7">
        <v>659</v>
      </c>
      <c r="E24" s="9">
        <v>961809.52</v>
      </c>
      <c r="F24" s="11">
        <v>41093</v>
      </c>
    </row>
    <row r="25" spans="2:6" x14ac:dyDescent="0.25">
      <c r="B25" s="7">
        <v>23</v>
      </c>
      <c r="C25" s="6" t="s">
        <v>59</v>
      </c>
      <c r="D25" s="7">
        <v>669</v>
      </c>
      <c r="E25" s="9">
        <v>62365</v>
      </c>
      <c r="F25" s="11">
        <v>41334</v>
      </c>
    </row>
    <row r="26" spans="2:6" x14ac:dyDescent="0.25">
      <c r="B26" s="7">
        <v>24</v>
      </c>
      <c r="C26" s="6" t="s">
        <v>60</v>
      </c>
      <c r="D26" s="7">
        <v>663</v>
      </c>
      <c r="E26" s="9">
        <v>309211.21999999997</v>
      </c>
      <c r="F26" s="11">
        <v>41668</v>
      </c>
    </row>
    <row r="27" spans="2:6" x14ac:dyDescent="0.25">
      <c r="B27" s="7">
        <v>25</v>
      </c>
      <c r="C27" s="6" t="s">
        <v>61</v>
      </c>
      <c r="D27" s="7">
        <v>669</v>
      </c>
      <c r="E27" s="9">
        <v>814188.55</v>
      </c>
      <c r="F27" s="11">
        <v>42338</v>
      </c>
    </row>
    <row r="28" spans="2:6" x14ac:dyDescent="0.25">
      <c r="B28" s="7">
        <v>26</v>
      </c>
      <c r="C28" s="6" t="s">
        <v>155</v>
      </c>
      <c r="D28" s="7">
        <v>641</v>
      </c>
      <c r="E28" s="9">
        <v>32506.41</v>
      </c>
      <c r="F28" s="11">
        <v>42703</v>
      </c>
    </row>
    <row r="29" spans="2:6" ht="15.75" thickBot="1" x14ac:dyDescent="0.3">
      <c r="B29" s="7">
        <v>27</v>
      </c>
      <c r="C29" s="6" t="s">
        <v>169</v>
      </c>
      <c r="D29" s="7">
        <v>663</v>
      </c>
      <c r="E29" s="9">
        <v>101500</v>
      </c>
      <c r="F29" s="11">
        <v>43098</v>
      </c>
    </row>
    <row r="30" spans="2:6" s="17" customFormat="1" ht="21" customHeight="1" thickBot="1" x14ac:dyDescent="0.3">
      <c r="B30" s="22"/>
      <c r="C30" s="23"/>
      <c r="D30" s="23"/>
      <c r="E30" s="23">
        <f>SUM(E3:E29)</f>
        <v>27646458.869999997</v>
      </c>
      <c r="F30" s="24"/>
    </row>
  </sheetData>
  <mergeCells count="1">
    <mergeCell ref="B1:F1"/>
  </mergeCells>
  <pageMargins left="0.25" right="0.25" top="0.75" bottom="0.75" header="0.3" footer="0.3"/>
  <pageSetup paperSize="9" fitToWidth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3"/>
  <sheetViews>
    <sheetView workbookViewId="0">
      <selection activeCell="C19" sqref="C19"/>
    </sheetView>
  </sheetViews>
  <sheetFormatPr defaultRowHeight="15" x14ac:dyDescent="0.25"/>
  <cols>
    <col min="1" max="1" width="2.7109375" customWidth="1"/>
    <col min="2" max="2" width="5.140625" style="3" customWidth="1"/>
    <col min="3" max="3" width="42.42578125" customWidth="1"/>
    <col min="4" max="4" width="8.7109375" style="3" customWidth="1"/>
    <col min="5" max="5" width="16.42578125" style="8" customWidth="1"/>
    <col min="6" max="6" width="11.5703125" style="3" customWidth="1"/>
  </cols>
  <sheetData>
    <row r="2" spans="2:6" ht="15.75" thickBot="1" x14ac:dyDescent="0.3"/>
    <row r="3" spans="2:6" ht="48" customHeight="1" thickBot="1" x14ac:dyDescent="0.3">
      <c r="B3" s="53" t="s">
        <v>205</v>
      </c>
      <c r="C3" s="54"/>
      <c r="D3" s="54"/>
      <c r="E3" s="54"/>
      <c r="F3" s="55"/>
    </row>
    <row r="4" spans="2:6" ht="77.25" customHeight="1" thickBot="1" x14ac:dyDescent="0.3">
      <c r="B4" s="40" t="s">
        <v>88</v>
      </c>
      <c r="C4" s="41" t="s">
        <v>209</v>
      </c>
      <c r="D4" s="41" t="s">
        <v>0</v>
      </c>
      <c r="E4" s="42" t="str">
        <f>'budynki i budowle'!E2</f>
        <v>Wartość księgowa BRUTTO środka trwałego na dzień 30.09.2018</v>
      </c>
      <c r="F4" s="43" t="s">
        <v>1</v>
      </c>
    </row>
    <row r="5" spans="2:6" x14ac:dyDescent="0.25">
      <c r="B5" s="44">
        <v>1</v>
      </c>
      <c r="C5" s="46" t="s">
        <v>62</v>
      </c>
      <c r="D5" s="44">
        <v>742</v>
      </c>
      <c r="E5" s="47">
        <v>596728.42000000004</v>
      </c>
      <c r="F5" s="45">
        <v>41051</v>
      </c>
    </row>
    <row r="6" spans="2:6" x14ac:dyDescent="0.25">
      <c r="B6" s="4">
        <v>2</v>
      </c>
      <c r="C6" s="1" t="s">
        <v>63</v>
      </c>
      <c r="D6" s="4">
        <v>742</v>
      </c>
      <c r="E6" s="12">
        <v>477845.12</v>
      </c>
      <c r="F6" s="10">
        <v>41051</v>
      </c>
    </row>
    <row r="7" spans="2:6" x14ac:dyDescent="0.25">
      <c r="B7" s="4">
        <v>3</v>
      </c>
      <c r="C7" s="1" t="s">
        <v>64</v>
      </c>
      <c r="D7" s="4">
        <v>746</v>
      </c>
      <c r="E7" s="12">
        <v>340130.23</v>
      </c>
      <c r="F7" s="10">
        <v>41131</v>
      </c>
    </row>
    <row r="8" spans="2:6" x14ac:dyDescent="0.25">
      <c r="B8" s="4">
        <v>4</v>
      </c>
      <c r="C8" s="1" t="s">
        <v>65</v>
      </c>
      <c r="D8" s="4">
        <v>748</v>
      </c>
      <c r="E8" s="12">
        <v>81225.17</v>
      </c>
      <c r="F8" s="10">
        <v>41051</v>
      </c>
    </row>
    <row r="9" spans="2:6" x14ac:dyDescent="0.25">
      <c r="B9" s="4">
        <v>5</v>
      </c>
      <c r="C9" s="1" t="s">
        <v>66</v>
      </c>
      <c r="D9" s="4">
        <v>762</v>
      </c>
      <c r="E9" s="12">
        <v>243970.23</v>
      </c>
      <c r="F9" s="10">
        <v>41051</v>
      </c>
    </row>
    <row r="10" spans="2:6" x14ac:dyDescent="0.25">
      <c r="B10" s="4">
        <v>6</v>
      </c>
      <c r="C10" s="1" t="s">
        <v>67</v>
      </c>
      <c r="D10" s="4">
        <v>763</v>
      </c>
      <c r="E10" s="12">
        <f>124855.85+4764.54+22354.34</f>
        <v>151974.73000000001</v>
      </c>
      <c r="F10" s="10">
        <v>41051</v>
      </c>
    </row>
    <row r="11" spans="2:6" x14ac:dyDescent="0.25">
      <c r="B11" s="4">
        <v>7</v>
      </c>
      <c r="C11" s="1" t="s">
        <v>68</v>
      </c>
      <c r="D11" s="4">
        <v>746</v>
      </c>
      <c r="E11" s="12">
        <v>10417.620000000001</v>
      </c>
      <c r="F11" s="10">
        <v>41129</v>
      </c>
    </row>
    <row r="12" spans="2:6" x14ac:dyDescent="0.25">
      <c r="B12" s="4">
        <v>8</v>
      </c>
      <c r="C12" s="1" t="s">
        <v>69</v>
      </c>
      <c r="D12" s="4">
        <v>748</v>
      </c>
      <c r="E12" s="12">
        <v>45607.41</v>
      </c>
      <c r="F12" s="10">
        <v>41131</v>
      </c>
    </row>
    <row r="13" spans="2:6" x14ac:dyDescent="0.25">
      <c r="B13" s="4">
        <v>9</v>
      </c>
      <c r="C13" s="1" t="s">
        <v>70</v>
      </c>
      <c r="D13" s="4">
        <v>748</v>
      </c>
      <c r="E13" s="12">
        <v>49919.89</v>
      </c>
      <c r="F13" s="10">
        <v>41131</v>
      </c>
    </row>
    <row r="14" spans="2:6" ht="15.75" thickBot="1" x14ac:dyDescent="0.3">
      <c r="B14" s="4">
        <v>10</v>
      </c>
      <c r="C14" s="1" t="s">
        <v>71</v>
      </c>
      <c r="D14" s="4">
        <v>763</v>
      </c>
      <c r="E14" s="12">
        <v>126558.25</v>
      </c>
      <c r="F14" s="10">
        <v>42109</v>
      </c>
    </row>
    <row r="15" spans="2:6" s="17" customFormat="1" ht="21" customHeight="1" thickBot="1" x14ac:dyDescent="0.3">
      <c r="B15" s="22"/>
      <c r="C15" s="23"/>
      <c r="D15" s="23"/>
      <c r="E15" s="23">
        <f>SUM(E5:E14)</f>
        <v>2124377.0699999998</v>
      </c>
      <c r="F15" s="24"/>
    </row>
    <row r="22" spans="6:6" x14ac:dyDescent="0.25">
      <c r="F22" s="8"/>
    </row>
    <row r="23" spans="6:6" x14ac:dyDescent="0.25">
      <c r="F23" s="8"/>
    </row>
  </sheetData>
  <mergeCells count="1">
    <mergeCell ref="B3:F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25"/>
  <sheetViews>
    <sheetView workbookViewId="0">
      <selection activeCell="A2" sqref="A1:A1048576"/>
    </sheetView>
  </sheetViews>
  <sheetFormatPr defaultRowHeight="15" x14ac:dyDescent="0.25"/>
  <cols>
    <col min="1" max="1" width="3.5703125" customWidth="1"/>
    <col min="2" max="2" width="8.7109375" style="3" customWidth="1"/>
    <col min="3" max="3" width="46.7109375" customWidth="1"/>
    <col min="4" max="4" width="8.7109375" style="3" customWidth="1"/>
    <col min="5" max="5" width="16.85546875" style="8" customWidth="1"/>
    <col min="6" max="6" width="12.7109375" style="3" customWidth="1"/>
    <col min="7" max="7" width="5.7109375" style="3" customWidth="1"/>
  </cols>
  <sheetData>
    <row r="1" spans="2:7" ht="48" customHeight="1" thickBot="1" x14ac:dyDescent="0.3">
      <c r="B1" s="53" t="s">
        <v>206</v>
      </c>
      <c r="C1" s="54"/>
      <c r="D1" s="54"/>
      <c r="E1" s="54"/>
      <c r="F1" s="55"/>
      <c r="G1"/>
    </row>
    <row r="2" spans="2:7" ht="60" customHeight="1" thickBot="1" x14ac:dyDescent="0.3">
      <c r="B2" s="40" t="s">
        <v>88</v>
      </c>
      <c r="C2" s="41" t="s">
        <v>208</v>
      </c>
      <c r="D2" s="41" t="s">
        <v>0</v>
      </c>
      <c r="E2" s="42" t="str">
        <f>'budynki i budowle'!E2</f>
        <v>Wartość księgowa BRUTTO środka trwałego na dzień 30.09.2018</v>
      </c>
      <c r="F2" s="43" t="s">
        <v>1</v>
      </c>
      <c r="G2" s="5"/>
    </row>
    <row r="3" spans="2:7" x14ac:dyDescent="0.25">
      <c r="B3" s="44">
        <v>1</v>
      </c>
      <c r="C3" s="37" t="s">
        <v>72</v>
      </c>
      <c r="D3" s="36">
        <v>801</v>
      </c>
      <c r="E3" s="47">
        <v>21615.17</v>
      </c>
      <c r="F3" s="45">
        <v>42338</v>
      </c>
    </row>
    <row r="4" spans="2:7" x14ac:dyDescent="0.25">
      <c r="B4" s="4">
        <v>2</v>
      </c>
      <c r="C4" s="6" t="s">
        <v>73</v>
      </c>
      <c r="D4" s="7">
        <v>801</v>
      </c>
      <c r="E4" s="12">
        <v>5695.57</v>
      </c>
      <c r="F4" s="10">
        <v>42338</v>
      </c>
    </row>
    <row r="5" spans="2:7" x14ac:dyDescent="0.25">
      <c r="B5" s="4">
        <v>3</v>
      </c>
      <c r="C5" s="6" t="s">
        <v>74</v>
      </c>
      <c r="D5" s="7">
        <v>801</v>
      </c>
      <c r="E5" s="12">
        <v>3896.13</v>
      </c>
      <c r="F5" s="10">
        <v>42338</v>
      </c>
    </row>
    <row r="6" spans="2:7" x14ac:dyDescent="0.25">
      <c r="B6" s="4">
        <v>4</v>
      </c>
      <c r="C6" s="6" t="s">
        <v>75</v>
      </c>
      <c r="D6" s="7">
        <v>801</v>
      </c>
      <c r="E6" s="12">
        <v>28902.46</v>
      </c>
      <c r="F6" s="10">
        <v>42338</v>
      </c>
    </row>
    <row r="7" spans="2:7" x14ac:dyDescent="0.25">
      <c r="B7" s="4">
        <v>5</v>
      </c>
      <c r="C7" s="6" t="s">
        <v>76</v>
      </c>
      <c r="D7" s="7">
        <v>801</v>
      </c>
      <c r="E7" s="12">
        <v>30816.67</v>
      </c>
      <c r="F7" s="10">
        <v>42338</v>
      </c>
    </row>
    <row r="8" spans="2:7" x14ac:dyDescent="0.25">
      <c r="B8" s="4">
        <v>6</v>
      </c>
      <c r="C8" s="6" t="s">
        <v>77</v>
      </c>
      <c r="D8" s="7">
        <v>801</v>
      </c>
      <c r="E8" s="12">
        <v>6453</v>
      </c>
      <c r="F8" s="10">
        <v>42338</v>
      </c>
    </row>
    <row r="9" spans="2:7" x14ac:dyDescent="0.25">
      <c r="B9" s="4">
        <v>7</v>
      </c>
      <c r="C9" s="6" t="s">
        <v>78</v>
      </c>
      <c r="D9" s="7">
        <v>801</v>
      </c>
      <c r="E9" s="12">
        <v>7298.78</v>
      </c>
      <c r="F9" s="10">
        <v>42338</v>
      </c>
    </row>
    <row r="10" spans="2:7" x14ac:dyDescent="0.25">
      <c r="B10" s="4">
        <v>8</v>
      </c>
      <c r="C10" s="6" t="s">
        <v>79</v>
      </c>
      <c r="D10" s="7">
        <v>801</v>
      </c>
      <c r="E10" s="12">
        <v>7255.16</v>
      </c>
      <c r="F10" s="10">
        <v>42338</v>
      </c>
    </row>
    <row r="11" spans="2:7" x14ac:dyDescent="0.25">
      <c r="B11" s="4">
        <v>9</v>
      </c>
      <c r="C11" s="6" t="s">
        <v>80</v>
      </c>
      <c r="D11" s="7">
        <v>801</v>
      </c>
      <c r="E11" s="12">
        <v>10155.17</v>
      </c>
      <c r="F11" s="10">
        <v>42338</v>
      </c>
    </row>
    <row r="12" spans="2:7" x14ac:dyDescent="0.25">
      <c r="B12" s="4">
        <v>10</v>
      </c>
      <c r="C12" s="6" t="s">
        <v>81</v>
      </c>
      <c r="D12" s="7">
        <v>801</v>
      </c>
      <c r="E12" s="12">
        <v>51535.56</v>
      </c>
      <c r="F12" s="10">
        <v>42338</v>
      </c>
    </row>
    <row r="13" spans="2:7" x14ac:dyDescent="0.25">
      <c r="B13" s="4">
        <v>11</v>
      </c>
      <c r="C13" s="6" t="s">
        <v>82</v>
      </c>
      <c r="D13" s="7">
        <v>801</v>
      </c>
      <c r="E13" s="12">
        <v>6464.85</v>
      </c>
      <c r="F13" s="10">
        <v>42338</v>
      </c>
    </row>
    <row r="14" spans="2:7" x14ac:dyDescent="0.25">
      <c r="B14" s="4">
        <v>12</v>
      </c>
      <c r="C14" s="6" t="s">
        <v>83</v>
      </c>
      <c r="D14" s="7">
        <v>801</v>
      </c>
      <c r="E14" s="12">
        <v>6464.85</v>
      </c>
      <c r="F14" s="10">
        <v>42338</v>
      </c>
    </row>
    <row r="15" spans="2:7" x14ac:dyDescent="0.25">
      <c r="B15" s="4">
        <v>13</v>
      </c>
      <c r="C15" s="6" t="s">
        <v>82</v>
      </c>
      <c r="D15" s="7">
        <v>801</v>
      </c>
      <c r="E15" s="12">
        <v>6464.85</v>
      </c>
      <c r="F15" s="10">
        <v>42338</v>
      </c>
    </row>
    <row r="16" spans="2:7" x14ac:dyDescent="0.25">
      <c r="B16" s="4">
        <v>14</v>
      </c>
      <c r="C16" s="6" t="s">
        <v>84</v>
      </c>
      <c r="D16" s="7">
        <v>801</v>
      </c>
      <c r="E16" s="12">
        <v>12049.86</v>
      </c>
      <c r="F16" s="10">
        <v>42338</v>
      </c>
    </row>
    <row r="17" spans="2:6" x14ac:dyDescent="0.25">
      <c r="B17" s="4">
        <v>15</v>
      </c>
      <c r="C17" s="6" t="s">
        <v>137</v>
      </c>
      <c r="D17" s="7">
        <v>806</v>
      </c>
      <c r="E17" s="12">
        <v>34119.56</v>
      </c>
      <c r="F17" s="10">
        <v>42734</v>
      </c>
    </row>
    <row r="18" spans="2:6" x14ac:dyDescent="0.25">
      <c r="B18" s="4">
        <v>16</v>
      </c>
      <c r="C18" s="6" t="s">
        <v>138</v>
      </c>
      <c r="D18" s="7">
        <v>806</v>
      </c>
      <c r="E18" s="12">
        <v>30133.43</v>
      </c>
      <c r="F18" s="10">
        <v>42734</v>
      </c>
    </row>
    <row r="19" spans="2:6" x14ac:dyDescent="0.25">
      <c r="B19" s="4">
        <v>17</v>
      </c>
      <c r="C19" s="6" t="s">
        <v>139</v>
      </c>
      <c r="D19" s="7">
        <v>806</v>
      </c>
      <c r="E19" s="12">
        <v>5602.95</v>
      </c>
      <c r="F19" s="10">
        <v>42734</v>
      </c>
    </row>
    <row r="20" spans="2:6" x14ac:dyDescent="0.25">
      <c r="B20" s="4">
        <v>18</v>
      </c>
      <c r="C20" s="6" t="s">
        <v>140</v>
      </c>
      <c r="D20" s="7">
        <v>806</v>
      </c>
      <c r="E20" s="12">
        <v>1148.44</v>
      </c>
      <c r="F20" s="10">
        <v>42975</v>
      </c>
    </row>
    <row r="21" spans="2:6" x14ac:dyDescent="0.25">
      <c r="B21" s="4">
        <v>19</v>
      </c>
      <c r="C21" s="6" t="s">
        <v>85</v>
      </c>
      <c r="D21" s="7">
        <v>808</v>
      </c>
      <c r="E21" s="12">
        <v>11220</v>
      </c>
      <c r="F21" s="10">
        <v>41088</v>
      </c>
    </row>
    <row r="22" spans="2:6" x14ac:dyDescent="0.25">
      <c r="B22" s="4">
        <v>20</v>
      </c>
      <c r="C22" s="6" t="s">
        <v>87</v>
      </c>
      <c r="D22" s="7">
        <v>808</v>
      </c>
      <c r="E22" s="12">
        <v>26216</v>
      </c>
      <c r="F22" s="10">
        <v>41638</v>
      </c>
    </row>
    <row r="23" spans="2:6" x14ac:dyDescent="0.25">
      <c r="B23" s="4">
        <v>21</v>
      </c>
      <c r="C23" s="6" t="s">
        <v>86</v>
      </c>
      <c r="D23" s="7">
        <v>808</v>
      </c>
      <c r="E23" s="12">
        <v>57302.81</v>
      </c>
      <c r="F23" s="10">
        <v>42703</v>
      </c>
    </row>
    <row r="24" spans="2:6" ht="15.75" thickBot="1" x14ac:dyDescent="0.3">
      <c r="B24" s="4">
        <v>22</v>
      </c>
      <c r="C24" s="6" t="s">
        <v>150</v>
      </c>
      <c r="D24" s="7">
        <v>808</v>
      </c>
      <c r="E24" s="12">
        <v>13290.41</v>
      </c>
      <c r="F24" s="10">
        <v>42734</v>
      </c>
    </row>
    <row r="25" spans="2:6" s="17" customFormat="1" ht="21" customHeight="1" thickBot="1" x14ac:dyDescent="0.3">
      <c r="B25" s="22"/>
      <c r="C25" s="23"/>
      <c r="D25" s="23"/>
      <c r="E25" s="23">
        <f>SUM(E3:E24)</f>
        <v>384101.68</v>
      </c>
      <c r="F25" s="24"/>
    </row>
  </sheetData>
  <mergeCells count="1">
    <mergeCell ref="B1:F1"/>
  </mergeCells>
  <pageMargins left="0.25" right="0.25" top="0.75" bottom="0.75" header="0.3" footer="0.3"/>
  <pageSetup paperSize="9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81"/>
  <sheetViews>
    <sheetView workbookViewId="0">
      <selection activeCell="C44" sqref="C44"/>
    </sheetView>
  </sheetViews>
  <sheetFormatPr defaultRowHeight="15" x14ac:dyDescent="0.25"/>
  <cols>
    <col min="1" max="1" width="4" customWidth="1"/>
    <col min="2" max="2" width="6.7109375" style="3" customWidth="1"/>
    <col min="3" max="3" width="53.85546875" customWidth="1"/>
    <col min="4" max="4" width="8.7109375" style="3" customWidth="1"/>
    <col min="5" max="5" width="25.7109375" style="8" customWidth="1"/>
    <col min="6" max="6" width="13.42578125" style="3" bestFit="1" customWidth="1"/>
    <col min="7" max="7" width="5.7109375" style="3" customWidth="1"/>
  </cols>
  <sheetData>
    <row r="2" spans="2:7" ht="15.75" thickBot="1" x14ac:dyDescent="0.3"/>
    <row r="3" spans="2:7" ht="48" customHeight="1" thickBot="1" x14ac:dyDescent="0.3">
      <c r="B3" s="53" t="s">
        <v>207</v>
      </c>
      <c r="C3" s="54"/>
      <c r="D3" s="54"/>
      <c r="E3" s="54"/>
      <c r="F3" s="55"/>
      <c r="G3"/>
    </row>
    <row r="4" spans="2:7" ht="52.5" customHeight="1" thickBot="1" x14ac:dyDescent="0.3">
      <c r="B4" s="40" t="s">
        <v>88</v>
      </c>
      <c r="C4" s="41" t="s">
        <v>173</v>
      </c>
      <c r="D4" s="41" t="s">
        <v>0</v>
      </c>
      <c r="E4" s="42" t="str">
        <f>'budynki i budowle'!E2</f>
        <v>Wartość księgowa BRUTTO środka trwałego na dzień 30.09.2018</v>
      </c>
      <c r="F4" s="43" t="s">
        <v>1</v>
      </c>
      <c r="G4" s="5"/>
    </row>
    <row r="5" spans="2:7" x14ac:dyDescent="0.25">
      <c r="B5" s="44">
        <v>1</v>
      </c>
      <c r="C5" s="37" t="s">
        <v>114</v>
      </c>
      <c r="D5" s="36">
        <v>211</v>
      </c>
      <c r="E5" s="38">
        <v>139307.18</v>
      </c>
      <c r="F5" s="45">
        <v>41091</v>
      </c>
    </row>
    <row r="6" spans="2:7" x14ac:dyDescent="0.25">
      <c r="B6" s="4">
        <v>2</v>
      </c>
      <c r="C6" s="6" t="s">
        <v>115</v>
      </c>
      <c r="D6" s="7">
        <v>491</v>
      </c>
      <c r="E6" s="9">
        <v>8261.36</v>
      </c>
      <c r="F6" s="10">
        <v>41925</v>
      </c>
    </row>
    <row r="7" spans="2:7" ht="15.75" customHeight="1" x14ac:dyDescent="0.25">
      <c r="B7" s="4">
        <v>3</v>
      </c>
      <c r="C7" s="6" t="s">
        <v>116</v>
      </c>
      <c r="D7" s="7">
        <v>491</v>
      </c>
      <c r="E7" s="9">
        <v>22952.13</v>
      </c>
      <c r="F7" s="10">
        <v>42338</v>
      </c>
    </row>
    <row r="8" spans="2:7" ht="15.75" customHeight="1" x14ac:dyDescent="0.25">
      <c r="B8" s="4">
        <v>4</v>
      </c>
      <c r="C8" s="6" t="s">
        <v>151</v>
      </c>
      <c r="D8" s="7">
        <v>491</v>
      </c>
      <c r="E8" s="9">
        <v>7413.32</v>
      </c>
      <c r="F8" s="10">
        <v>43007</v>
      </c>
    </row>
    <row r="9" spans="2:7" x14ac:dyDescent="0.25">
      <c r="B9" s="4">
        <v>5</v>
      </c>
      <c r="C9" s="6" t="s">
        <v>117</v>
      </c>
      <c r="D9" s="7">
        <v>808</v>
      </c>
      <c r="E9" s="9">
        <v>1450.41</v>
      </c>
      <c r="F9" s="10">
        <v>42138</v>
      </c>
    </row>
    <row r="10" spans="2:7" x14ac:dyDescent="0.25">
      <c r="B10" s="4">
        <v>6</v>
      </c>
      <c r="C10" s="6" t="s">
        <v>119</v>
      </c>
      <c r="D10" s="7">
        <v>808</v>
      </c>
      <c r="E10" s="9">
        <v>1871.11</v>
      </c>
      <c r="F10" s="10">
        <v>42586</v>
      </c>
    </row>
    <row r="11" spans="2:7" x14ac:dyDescent="0.25">
      <c r="B11" s="4">
        <v>7</v>
      </c>
      <c r="C11" s="6" t="s">
        <v>119</v>
      </c>
      <c r="D11" s="7">
        <v>808</v>
      </c>
      <c r="E11" s="9">
        <v>1871.12</v>
      </c>
      <c r="F11" s="10">
        <v>42586</v>
      </c>
    </row>
    <row r="12" spans="2:7" x14ac:dyDescent="0.25">
      <c r="B12" s="4">
        <v>8</v>
      </c>
      <c r="C12" s="6" t="s">
        <v>117</v>
      </c>
      <c r="D12" s="7">
        <v>808</v>
      </c>
      <c r="E12" s="9">
        <v>1397.56</v>
      </c>
      <c r="F12" s="10">
        <v>42242</v>
      </c>
    </row>
    <row r="13" spans="2:7" x14ac:dyDescent="0.25">
      <c r="B13" s="4">
        <v>9</v>
      </c>
      <c r="C13" s="6" t="s">
        <v>120</v>
      </c>
      <c r="D13" s="7">
        <v>808</v>
      </c>
      <c r="E13" s="9">
        <v>1540.8</v>
      </c>
      <c r="F13" s="10">
        <v>42530</v>
      </c>
    </row>
    <row r="14" spans="2:7" x14ac:dyDescent="0.25">
      <c r="B14" s="4">
        <v>10</v>
      </c>
      <c r="C14" s="6" t="s">
        <v>121</v>
      </c>
      <c r="D14" s="7">
        <v>808</v>
      </c>
      <c r="E14" s="9">
        <v>503.25</v>
      </c>
      <c r="F14" s="10">
        <v>41841</v>
      </c>
    </row>
    <row r="15" spans="2:7" x14ac:dyDescent="0.25">
      <c r="B15" s="4">
        <v>11</v>
      </c>
      <c r="C15" s="6" t="s">
        <v>122</v>
      </c>
      <c r="D15" s="7">
        <v>808</v>
      </c>
      <c r="E15" s="9">
        <v>397.56</v>
      </c>
      <c r="F15" s="10">
        <v>41841</v>
      </c>
    </row>
    <row r="16" spans="2:7" x14ac:dyDescent="0.25">
      <c r="B16" s="4">
        <v>12</v>
      </c>
      <c r="C16" s="6" t="s">
        <v>123</v>
      </c>
      <c r="D16" s="7">
        <v>808</v>
      </c>
      <c r="E16" s="9">
        <v>1178.05</v>
      </c>
      <c r="F16" s="10">
        <v>42002</v>
      </c>
    </row>
    <row r="17" spans="2:6" x14ac:dyDescent="0.25">
      <c r="B17" s="4">
        <v>13</v>
      </c>
      <c r="C17" s="6" t="s">
        <v>124</v>
      </c>
      <c r="D17" s="7">
        <v>808</v>
      </c>
      <c r="E17" s="9">
        <v>2260.09</v>
      </c>
      <c r="F17" s="10">
        <v>42432</v>
      </c>
    </row>
    <row r="18" spans="2:6" x14ac:dyDescent="0.25">
      <c r="B18" s="4">
        <v>14</v>
      </c>
      <c r="C18" s="6" t="s">
        <v>141</v>
      </c>
      <c r="D18" s="7">
        <v>808</v>
      </c>
      <c r="E18" s="9">
        <v>1268.6600000000001</v>
      </c>
      <c r="F18" s="10">
        <v>42674</v>
      </c>
    </row>
    <row r="19" spans="2:6" x14ac:dyDescent="0.25">
      <c r="B19" s="4">
        <v>15</v>
      </c>
      <c r="C19" s="6" t="s">
        <v>142</v>
      </c>
      <c r="D19" s="7">
        <v>808</v>
      </c>
      <c r="E19" s="9">
        <v>1268.6600000000001</v>
      </c>
      <c r="F19" s="10">
        <v>42674</v>
      </c>
    </row>
    <row r="20" spans="2:6" x14ac:dyDescent="0.25">
      <c r="B20" s="4">
        <v>16</v>
      </c>
      <c r="C20" s="6" t="s">
        <v>156</v>
      </c>
      <c r="D20" s="7">
        <v>652</v>
      </c>
      <c r="E20" s="9">
        <v>3602.2</v>
      </c>
      <c r="F20" s="10">
        <v>42886</v>
      </c>
    </row>
    <row r="21" spans="2:6" x14ac:dyDescent="0.25">
      <c r="B21" s="4">
        <v>17</v>
      </c>
      <c r="C21" s="6" t="s">
        <v>157</v>
      </c>
      <c r="D21" s="7">
        <v>652</v>
      </c>
      <c r="E21" s="9">
        <v>3602.2</v>
      </c>
      <c r="F21" s="10">
        <v>42886</v>
      </c>
    </row>
    <row r="22" spans="2:6" x14ac:dyDescent="0.25">
      <c r="B22" s="4">
        <v>18</v>
      </c>
      <c r="C22" s="6" t="s">
        <v>158</v>
      </c>
      <c r="D22" s="7">
        <v>652</v>
      </c>
      <c r="E22" s="9">
        <v>3602.2</v>
      </c>
      <c r="F22" s="10">
        <v>42886</v>
      </c>
    </row>
    <row r="23" spans="2:6" x14ac:dyDescent="0.25">
      <c r="B23" s="4">
        <v>19</v>
      </c>
      <c r="C23" s="6" t="s">
        <v>159</v>
      </c>
      <c r="D23" s="7">
        <v>652</v>
      </c>
      <c r="E23" s="9">
        <v>3602.2</v>
      </c>
      <c r="F23" s="10">
        <v>42886</v>
      </c>
    </row>
    <row r="24" spans="2:6" x14ac:dyDescent="0.25">
      <c r="B24" s="4">
        <v>20</v>
      </c>
      <c r="C24" s="6" t="s">
        <v>160</v>
      </c>
      <c r="D24" s="7">
        <v>652</v>
      </c>
      <c r="E24" s="9">
        <v>3602.2</v>
      </c>
      <c r="F24" s="10">
        <v>42886</v>
      </c>
    </row>
    <row r="25" spans="2:6" x14ac:dyDescent="0.25">
      <c r="B25" s="4">
        <v>21</v>
      </c>
      <c r="C25" s="6" t="s">
        <v>161</v>
      </c>
      <c r="D25" s="7">
        <v>652</v>
      </c>
      <c r="E25" s="9">
        <v>3602.2</v>
      </c>
      <c r="F25" s="10">
        <v>42886</v>
      </c>
    </row>
    <row r="26" spans="2:6" x14ac:dyDescent="0.25">
      <c r="B26" s="4">
        <v>22</v>
      </c>
      <c r="C26" s="6" t="s">
        <v>162</v>
      </c>
      <c r="D26" s="7">
        <v>652</v>
      </c>
      <c r="E26" s="9">
        <v>3602.2</v>
      </c>
      <c r="F26" s="10">
        <v>42886</v>
      </c>
    </row>
    <row r="27" spans="2:6" x14ac:dyDescent="0.25">
      <c r="B27" s="4">
        <v>23</v>
      </c>
      <c r="C27" s="6" t="s">
        <v>163</v>
      </c>
      <c r="D27" s="7">
        <v>652</v>
      </c>
      <c r="E27" s="9">
        <v>3746.16</v>
      </c>
      <c r="F27" s="10">
        <v>42886</v>
      </c>
    </row>
    <row r="28" spans="2:6" x14ac:dyDescent="0.25">
      <c r="B28" s="4">
        <v>24</v>
      </c>
      <c r="C28" s="6" t="s">
        <v>164</v>
      </c>
      <c r="D28" s="7">
        <v>652</v>
      </c>
      <c r="E28" s="9">
        <v>3602.2</v>
      </c>
      <c r="F28" s="10">
        <v>42886</v>
      </c>
    </row>
    <row r="29" spans="2:6" x14ac:dyDescent="0.25">
      <c r="B29" s="4">
        <v>25</v>
      </c>
      <c r="C29" s="6" t="s">
        <v>165</v>
      </c>
      <c r="D29" s="7">
        <v>652</v>
      </c>
      <c r="E29" s="9">
        <v>4375.7299999999996</v>
      </c>
      <c r="F29" s="10">
        <v>42886</v>
      </c>
    </row>
    <row r="30" spans="2:6" x14ac:dyDescent="0.25">
      <c r="B30" s="4">
        <v>26</v>
      </c>
      <c r="C30" s="6" t="s">
        <v>166</v>
      </c>
      <c r="D30" s="7">
        <v>652</v>
      </c>
      <c r="E30" s="9">
        <v>3590</v>
      </c>
      <c r="F30" s="10">
        <v>42891</v>
      </c>
    </row>
    <row r="31" spans="2:6" x14ac:dyDescent="0.25">
      <c r="B31" s="4">
        <v>27</v>
      </c>
      <c r="C31" s="6" t="s">
        <v>167</v>
      </c>
      <c r="D31" s="7">
        <v>652</v>
      </c>
      <c r="E31" s="9">
        <v>3590</v>
      </c>
      <c r="F31" s="10">
        <v>42993</v>
      </c>
    </row>
    <row r="32" spans="2:6" x14ac:dyDescent="0.25">
      <c r="B32" s="4">
        <v>28</v>
      </c>
      <c r="C32" s="6" t="s">
        <v>168</v>
      </c>
      <c r="D32" s="7">
        <v>652</v>
      </c>
      <c r="E32" s="9">
        <v>3590</v>
      </c>
      <c r="F32" s="10">
        <v>42993</v>
      </c>
    </row>
    <row r="33" spans="2:7" x14ac:dyDescent="0.25">
      <c r="B33" s="4">
        <v>29</v>
      </c>
      <c r="C33" s="48" t="s">
        <v>191</v>
      </c>
      <c r="D33" s="7">
        <v>652</v>
      </c>
      <c r="E33" s="9">
        <v>3590</v>
      </c>
      <c r="F33" s="10">
        <v>43319</v>
      </c>
    </row>
    <row r="34" spans="2:7" x14ac:dyDescent="0.25">
      <c r="B34" s="4">
        <v>30</v>
      </c>
      <c r="C34" s="6" t="s">
        <v>146</v>
      </c>
      <c r="D34" s="7">
        <v>808</v>
      </c>
      <c r="E34" s="9">
        <v>2929.96</v>
      </c>
      <c r="F34" s="10">
        <v>42857</v>
      </c>
    </row>
    <row r="35" spans="2:7" x14ac:dyDescent="0.25">
      <c r="B35" s="4">
        <v>31</v>
      </c>
      <c r="C35" s="6" t="s">
        <v>149</v>
      </c>
      <c r="D35" s="7">
        <v>808</v>
      </c>
      <c r="E35" s="9">
        <v>2106.77</v>
      </c>
      <c r="F35" s="10">
        <v>43088</v>
      </c>
    </row>
    <row r="36" spans="2:7" ht="15.75" thickBot="1" x14ac:dyDescent="0.3">
      <c r="B36" s="4">
        <v>32</v>
      </c>
      <c r="C36" s="6" t="s">
        <v>149</v>
      </c>
      <c r="D36" s="7">
        <v>808</v>
      </c>
      <c r="E36" s="9">
        <v>2106.77</v>
      </c>
      <c r="F36" s="10">
        <v>43088</v>
      </c>
    </row>
    <row r="37" spans="2:7" s="17" customFormat="1" ht="21" customHeight="1" thickBot="1" x14ac:dyDescent="0.3">
      <c r="B37" s="22"/>
      <c r="C37" s="23"/>
      <c r="D37" s="23"/>
      <c r="E37" s="23">
        <f>SUM(E5:E36)</f>
        <v>251384.25000000003</v>
      </c>
      <c r="F37" s="24"/>
    </row>
    <row r="38" spans="2:7" s="27" customFormat="1" ht="15" customHeight="1" thickBot="1" x14ac:dyDescent="0.3">
      <c r="B38" s="26"/>
      <c r="C38" s="26"/>
      <c r="D38" s="26"/>
      <c r="E38" s="26"/>
      <c r="F38" s="26"/>
    </row>
    <row r="39" spans="2:7" ht="52.5" customHeight="1" thickBot="1" x14ac:dyDescent="0.3">
      <c r="B39" s="40" t="s">
        <v>88</v>
      </c>
      <c r="C39" s="41" t="s">
        <v>175</v>
      </c>
      <c r="D39" s="41" t="s">
        <v>0</v>
      </c>
      <c r="E39" s="42" t="str">
        <f>E4</f>
        <v>Wartość księgowa BRUTTO środka trwałego na dzień 30.09.2018</v>
      </c>
      <c r="F39" s="43" t="s">
        <v>1</v>
      </c>
      <c r="G39" s="5"/>
    </row>
    <row r="40" spans="2:7" ht="15.75" customHeight="1" x14ac:dyDescent="0.25">
      <c r="B40" s="44">
        <v>1</v>
      </c>
      <c r="C40" s="37" t="s">
        <v>171</v>
      </c>
      <c r="D40" s="36">
        <v>624</v>
      </c>
      <c r="E40" s="38">
        <f>209830.19+11238.04</f>
        <v>221068.23</v>
      </c>
      <c r="F40" s="45">
        <v>43007</v>
      </c>
    </row>
    <row r="41" spans="2:7" ht="15.75" customHeight="1" thickBot="1" x14ac:dyDescent="0.3">
      <c r="B41" s="4">
        <v>2</v>
      </c>
      <c r="C41" s="6" t="s">
        <v>172</v>
      </c>
      <c r="D41" s="7">
        <v>663</v>
      </c>
      <c r="E41" s="9">
        <v>111387.68</v>
      </c>
      <c r="F41" s="10">
        <v>43007</v>
      </c>
    </row>
    <row r="42" spans="2:7" s="17" customFormat="1" ht="21" customHeight="1" thickBot="1" x14ac:dyDescent="0.3">
      <c r="B42" s="22"/>
      <c r="C42" s="23"/>
      <c r="D42" s="23"/>
      <c r="E42" s="23">
        <f>SUM(E40:E41)</f>
        <v>332455.91000000003</v>
      </c>
      <c r="F42" s="24"/>
    </row>
    <row r="43" spans="2:7" s="27" customFormat="1" ht="15" customHeight="1" x14ac:dyDescent="0.25">
      <c r="B43" s="26"/>
      <c r="C43" s="26"/>
      <c r="D43" s="26"/>
      <c r="E43" s="26"/>
      <c r="F43" s="26"/>
    </row>
    <row r="44" spans="2:7" s="27" customFormat="1" ht="15" customHeight="1" x14ac:dyDescent="0.25">
      <c r="B44" s="26"/>
      <c r="C44" s="26"/>
      <c r="D44" s="26"/>
      <c r="E44" s="26"/>
      <c r="F44" s="26"/>
    </row>
    <row r="45" spans="2:7" s="27" customFormat="1" ht="15" customHeight="1" x14ac:dyDescent="0.25">
      <c r="B45" s="26"/>
      <c r="C45" s="26"/>
      <c r="D45" s="26"/>
      <c r="E45" s="26"/>
      <c r="F45" s="26"/>
    </row>
    <row r="46" spans="2:7" s="27" customFormat="1" ht="15" customHeight="1" x14ac:dyDescent="0.25">
      <c r="B46" s="26"/>
      <c r="C46" s="26"/>
      <c r="D46" s="26"/>
      <c r="E46" s="26"/>
      <c r="F46" s="26"/>
    </row>
    <row r="47" spans="2:7" s="27" customFormat="1" ht="15" customHeight="1" x14ac:dyDescent="0.25">
      <c r="B47" s="26"/>
      <c r="C47" s="26"/>
      <c r="D47" s="26"/>
      <c r="E47" s="26"/>
      <c r="F47" s="26"/>
    </row>
    <row r="48" spans="2:7" s="27" customFormat="1" ht="15" customHeight="1" x14ac:dyDescent="0.25">
      <c r="B48" s="26"/>
      <c r="C48" s="26"/>
      <c r="D48" s="26"/>
      <c r="E48" s="26"/>
      <c r="F48" s="26"/>
    </row>
    <row r="49" spans="2:12" s="27" customFormat="1" ht="15" customHeight="1" x14ac:dyDescent="0.25">
      <c r="B49" s="26"/>
      <c r="C49" s="26"/>
      <c r="D49" s="26"/>
      <c r="E49" s="26"/>
      <c r="F49" s="26"/>
    </row>
    <row r="50" spans="2:12" s="27" customFormat="1" ht="15" customHeight="1" x14ac:dyDescent="0.25">
      <c r="B50" s="26"/>
      <c r="C50" s="26"/>
      <c r="D50" s="26"/>
      <c r="E50" s="26"/>
      <c r="F50" s="26"/>
    </row>
    <row r="51" spans="2:12" ht="15.75" thickBot="1" x14ac:dyDescent="0.3"/>
    <row r="52" spans="2:12" ht="45" customHeight="1" thickBot="1" x14ac:dyDescent="0.3">
      <c r="B52" s="40" t="s">
        <v>88</v>
      </c>
      <c r="C52" s="41" t="s">
        <v>174</v>
      </c>
      <c r="D52" s="41" t="s">
        <v>0</v>
      </c>
      <c r="E52" s="42" t="str">
        <f>E39</f>
        <v>Wartość księgowa BRUTTO środka trwałego na dzień 30.09.2018</v>
      </c>
      <c r="F52" s="43" t="s">
        <v>1</v>
      </c>
    </row>
    <row r="53" spans="2:12" x14ac:dyDescent="0.25">
      <c r="B53" s="44">
        <v>1</v>
      </c>
      <c r="C53" s="37" t="s">
        <v>125</v>
      </c>
      <c r="D53" s="36">
        <v>491</v>
      </c>
      <c r="E53" s="38">
        <v>3982.93</v>
      </c>
      <c r="F53" s="39">
        <v>41717</v>
      </c>
    </row>
    <row r="54" spans="2:12" x14ac:dyDescent="0.25">
      <c r="B54" s="4">
        <v>2</v>
      </c>
      <c r="C54" s="6" t="s">
        <v>152</v>
      </c>
      <c r="D54" s="7">
        <v>491</v>
      </c>
      <c r="E54" s="9">
        <v>4795.13</v>
      </c>
      <c r="F54" s="11">
        <v>43088</v>
      </c>
    </row>
    <row r="55" spans="2:12" x14ac:dyDescent="0.25">
      <c r="B55" s="4">
        <v>3</v>
      </c>
      <c r="C55" s="6" t="s">
        <v>126</v>
      </c>
      <c r="D55" s="7">
        <v>808</v>
      </c>
      <c r="E55" s="9">
        <v>2031.71</v>
      </c>
      <c r="F55" s="11">
        <v>41869</v>
      </c>
      <c r="I55" s="15"/>
      <c r="J55" s="15"/>
      <c r="K55" s="15"/>
      <c r="L55" s="16"/>
    </row>
    <row r="56" spans="2:12" x14ac:dyDescent="0.25">
      <c r="B56" s="4">
        <v>4</v>
      </c>
      <c r="C56" s="6" t="s">
        <v>127</v>
      </c>
      <c r="D56" s="7">
        <v>808</v>
      </c>
      <c r="E56" s="9">
        <v>3332.52</v>
      </c>
      <c r="F56" s="11">
        <v>42164</v>
      </c>
      <c r="I56" s="15"/>
      <c r="J56" s="15"/>
      <c r="K56" s="15"/>
      <c r="L56" s="16"/>
    </row>
    <row r="57" spans="2:12" x14ac:dyDescent="0.25">
      <c r="B57" s="4">
        <v>5</v>
      </c>
      <c r="C57" s="6" t="s">
        <v>128</v>
      </c>
      <c r="D57" s="7">
        <v>808</v>
      </c>
      <c r="E57" s="9">
        <v>2113.0100000000002</v>
      </c>
      <c r="F57" s="11">
        <v>42212</v>
      </c>
      <c r="I57" s="15"/>
      <c r="J57" s="15"/>
      <c r="K57" s="15"/>
      <c r="L57" s="16"/>
    </row>
    <row r="58" spans="2:12" x14ac:dyDescent="0.25">
      <c r="B58" s="4">
        <v>6</v>
      </c>
      <c r="C58" s="6" t="s">
        <v>136</v>
      </c>
      <c r="D58" s="7">
        <v>808</v>
      </c>
      <c r="E58" s="9">
        <v>540.03</v>
      </c>
      <c r="F58" s="11">
        <v>41827</v>
      </c>
    </row>
    <row r="59" spans="2:12" x14ac:dyDescent="0.25">
      <c r="B59" s="4">
        <v>7</v>
      </c>
      <c r="C59" s="6" t="s">
        <v>132</v>
      </c>
      <c r="D59" s="7">
        <v>808</v>
      </c>
      <c r="E59" s="9">
        <v>3007.32</v>
      </c>
      <c r="F59" s="11">
        <v>41841</v>
      </c>
    </row>
    <row r="60" spans="2:12" x14ac:dyDescent="0.25">
      <c r="B60" s="4">
        <v>8</v>
      </c>
      <c r="C60" s="6" t="s">
        <v>133</v>
      </c>
      <c r="D60" s="7">
        <v>808</v>
      </c>
      <c r="E60" s="9">
        <v>2113.0100000000002</v>
      </c>
      <c r="F60" s="11">
        <v>42194</v>
      </c>
    </row>
    <row r="61" spans="2:12" x14ac:dyDescent="0.25">
      <c r="B61" s="4">
        <v>9</v>
      </c>
      <c r="C61" s="6" t="s">
        <v>134</v>
      </c>
      <c r="D61" s="7">
        <v>808</v>
      </c>
      <c r="E61" s="9">
        <v>2113.0100000000002</v>
      </c>
      <c r="F61" s="11">
        <v>42178</v>
      </c>
    </row>
    <row r="62" spans="2:12" x14ac:dyDescent="0.25">
      <c r="B62" s="4">
        <v>10</v>
      </c>
      <c r="C62" s="6" t="s">
        <v>135</v>
      </c>
      <c r="D62" s="7">
        <v>808</v>
      </c>
      <c r="E62" s="9">
        <v>446.34</v>
      </c>
      <c r="F62" s="11">
        <v>42017</v>
      </c>
    </row>
    <row r="63" spans="2:12" x14ac:dyDescent="0.25">
      <c r="B63" s="4">
        <v>11</v>
      </c>
      <c r="C63" s="6" t="s">
        <v>128</v>
      </c>
      <c r="D63" s="7">
        <v>808</v>
      </c>
      <c r="E63" s="9">
        <v>2113.0100000000002</v>
      </c>
      <c r="F63" s="11">
        <v>42212</v>
      </c>
    </row>
    <row r="64" spans="2:12" x14ac:dyDescent="0.25">
      <c r="B64" s="4">
        <v>12</v>
      </c>
      <c r="C64" s="6" t="s">
        <v>131</v>
      </c>
      <c r="D64" s="7">
        <v>808</v>
      </c>
      <c r="E64" s="9">
        <v>1279</v>
      </c>
      <c r="F64" s="11">
        <v>42579</v>
      </c>
    </row>
    <row r="65" spans="2:12" x14ac:dyDescent="0.25">
      <c r="B65" s="4">
        <v>13</v>
      </c>
      <c r="C65" s="6" t="s">
        <v>118</v>
      </c>
      <c r="D65" s="7">
        <v>808</v>
      </c>
      <c r="E65" s="9">
        <v>2299</v>
      </c>
      <c r="F65" s="11">
        <v>42569</v>
      </c>
    </row>
    <row r="66" spans="2:12" x14ac:dyDescent="0.25">
      <c r="B66" s="4">
        <v>14</v>
      </c>
      <c r="C66" s="6" t="s">
        <v>129</v>
      </c>
      <c r="D66" s="7">
        <v>808</v>
      </c>
      <c r="E66" s="9">
        <v>1489.99</v>
      </c>
      <c r="F66" s="11">
        <v>42579</v>
      </c>
      <c r="I66" s="15"/>
      <c r="J66" s="15"/>
      <c r="K66" s="15"/>
      <c r="L66" s="15"/>
    </row>
    <row r="67" spans="2:12" x14ac:dyDescent="0.25">
      <c r="B67" s="4">
        <v>15</v>
      </c>
      <c r="C67" s="6" t="s">
        <v>131</v>
      </c>
      <c r="D67" s="7">
        <v>808</v>
      </c>
      <c r="E67" s="9">
        <v>1879</v>
      </c>
      <c r="F67" s="11">
        <v>42579</v>
      </c>
    </row>
    <row r="68" spans="2:12" x14ac:dyDescent="0.25">
      <c r="B68" s="4">
        <v>16</v>
      </c>
      <c r="C68" s="6" t="s">
        <v>129</v>
      </c>
      <c r="D68" s="7">
        <v>808</v>
      </c>
      <c r="E68" s="9">
        <v>1489.99</v>
      </c>
      <c r="F68" s="11">
        <v>42583</v>
      </c>
      <c r="I68" s="15"/>
      <c r="J68" s="15"/>
      <c r="K68" s="15"/>
      <c r="L68" s="16"/>
    </row>
    <row r="69" spans="2:12" x14ac:dyDescent="0.25">
      <c r="B69" s="4">
        <v>17</v>
      </c>
      <c r="C69" s="6" t="s">
        <v>130</v>
      </c>
      <c r="D69" s="7">
        <v>808</v>
      </c>
      <c r="E69" s="9">
        <v>2887.32</v>
      </c>
      <c r="F69" s="11">
        <v>42583</v>
      </c>
      <c r="I69" s="15"/>
      <c r="J69" s="15"/>
      <c r="K69" s="15"/>
      <c r="L69" s="15"/>
    </row>
    <row r="70" spans="2:12" x14ac:dyDescent="0.25">
      <c r="B70" s="4">
        <v>18</v>
      </c>
      <c r="C70" s="6" t="s">
        <v>143</v>
      </c>
      <c r="D70" s="7">
        <v>808</v>
      </c>
      <c r="E70" s="9">
        <v>2770.73</v>
      </c>
      <c r="F70" s="11">
        <v>42682</v>
      </c>
    </row>
    <row r="71" spans="2:12" x14ac:dyDescent="0.25">
      <c r="B71" s="4">
        <v>19</v>
      </c>
      <c r="C71" s="6" t="s">
        <v>145</v>
      </c>
      <c r="D71" s="7">
        <v>808</v>
      </c>
      <c r="E71" s="9">
        <v>1300</v>
      </c>
      <c r="F71" s="11">
        <v>42866</v>
      </c>
    </row>
    <row r="72" spans="2:12" x14ac:dyDescent="0.25">
      <c r="B72" s="4">
        <v>20</v>
      </c>
      <c r="C72" s="6" t="s">
        <v>144</v>
      </c>
      <c r="D72" s="7">
        <v>808</v>
      </c>
      <c r="E72" s="9">
        <v>3494.31</v>
      </c>
      <c r="F72" s="11">
        <v>42919</v>
      </c>
    </row>
    <row r="73" spans="2:12" x14ac:dyDescent="0.25">
      <c r="B73" s="4">
        <v>21</v>
      </c>
      <c r="C73" s="6" t="s">
        <v>144</v>
      </c>
      <c r="D73" s="7">
        <v>808</v>
      </c>
      <c r="E73" s="9">
        <v>2641.46</v>
      </c>
      <c r="F73" s="11">
        <v>42919</v>
      </c>
    </row>
    <row r="74" spans="2:12" x14ac:dyDescent="0.25">
      <c r="B74" s="4">
        <v>22</v>
      </c>
      <c r="C74" s="6" t="s">
        <v>148</v>
      </c>
      <c r="D74" s="7">
        <v>808</v>
      </c>
      <c r="E74" s="9">
        <v>1313</v>
      </c>
      <c r="F74" s="11">
        <v>42957</v>
      </c>
    </row>
    <row r="75" spans="2:12" x14ac:dyDescent="0.25">
      <c r="B75" s="4">
        <v>23</v>
      </c>
      <c r="C75" s="6" t="s">
        <v>147</v>
      </c>
      <c r="D75" s="7">
        <v>808</v>
      </c>
      <c r="E75" s="9">
        <v>1241.78</v>
      </c>
      <c r="F75" s="11">
        <v>43005</v>
      </c>
    </row>
    <row r="76" spans="2:12" x14ac:dyDescent="0.25">
      <c r="B76" s="4">
        <v>24</v>
      </c>
      <c r="C76" s="6" t="s">
        <v>147</v>
      </c>
      <c r="D76" s="7">
        <v>808</v>
      </c>
      <c r="E76" s="9">
        <v>1241.78</v>
      </c>
      <c r="F76" s="11">
        <v>43005</v>
      </c>
    </row>
    <row r="77" spans="2:12" x14ac:dyDescent="0.25">
      <c r="B77" s="4">
        <v>25</v>
      </c>
      <c r="C77" s="6" t="s">
        <v>147</v>
      </c>
      <c r="D77" s="7">
        <v>808</v>
      </c>
      <c r="E77" s="9">
        <v>1241.78</v>
      </c>
      <c r="F77" s="11">
        <v>43005</v>
      </c>
    </row>
    <row r="78" spans="2:12" x14ac:dyDescent="0.25">
      <c r="B78" s="4">
        <v>26</v>
      </c>
      <c r="C78" s="6" t="s">
        <v>153</v>
      </c>
      <c r="D78" s="7">
        <v>629</v>
      </c>
      <c r="E78" s="9">
        <v>4052.19</v>
      </c>
      <c r="F78" s="11">
        <v>43007</v>
      </c>
    </row>
    <row r="79" spans="2:12" ht="15.75" thickBot="1" x14ac:dyDescent="0.3">
      <c r="B79" s="4">
        <v>27</v>
      </c>
      <c r="C79" s="6" t="s">
        <v>154</v>
      </c>
      <c r="D79" s="7">
        <v>629</v>
      </c>
      <c r="E79" s="9">
        <v>4052.19</v>
      </c>
      <c r="F79" s="11">
        <v>43007</v>
      </c>
    </row>
    <row r="80" spans="2:12" s="17" customFormat="1" ht="21" customHeight="1" thickBot="1" x14ac:dyDescent="0.3">
      <c r="B80" s="22"/>
      <c r="C80" s="23"/>
      <c r="D80" s="23"/>
      <c r="E80" s="23">
        <f>SUM(E53:E79)</f>
        <v>61261.540000000008</v>
      </c>
      <c r="F80" s="24"/>
    </row>
    <row r="81" spans="6:6" x14ac:dyDescent="0.25">
      <c r="F81" s="25"/>
    </row>
  </sheetData>
  <mergeCells count="1">
    <mergeCell ref="B3:F3"/>
  </mergeCells>
  <pageMargins left="0.25" right="0.25" top="0.75" bottom="0.75" header="0.3" footer="0.3"/>
  <pageSetup paperSize="9" scale="8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Sumy_na 30.09.2018</vt:lpstr>
      <vt:lpstr>budynki i budowle</vt:lpstr>
      <vt:lpstr>maszyny i urzadzenia</vt:lpstr>
      <vt:lpstr>srodki transportu</vt:lpstr>
      <vt:lpstr>niskocenne</vt:lpstr>
      <vt:lpstr>elektroniczny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Mariusz Zabrocki</dc:creator>
  <cp:lastModifiedBy>Ewa Gorecka</cp:lastModifiedBy>
  <cp:lastPrinted>2018-11-21T11:50:51Z</cp:lastPrinted>
  <dcterms:created xsi:type="dcterms:W3CDTF">2016-10-18T08:49:24Z</dcterms:created>
  <dcterms:modified xsi:type="dcterms:W3CDTF">2018-11-21T13:57:59Z</dcterms:modified>
</cp:coreProperties>
</file>