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 Gorecka\Desktop\Ubezpieczenie_Majkowski_16.11.20\"/>
    </mc:Choice>
  </mc:AlternateContent>
  <bookViews>
    <workbookView xWindow="-105" yWindow="-105" windowWidth="23250" windowHeight="12570" tabRatio="850"/>
  </bookViews>
  <sheets>
    <sheet name="Sumy_na 31.10.2020" sheetId="6" r:id="rId1"/>
    <sheet name="budynki i budowle" sheetId="2" r:id="rId2"/>
    <sheet name="maszyny i urzadzenia" sheetId="3" r:id="rId3"/>
    <sheet name="srodki transportu" sheetId="4" r:id="rId4"/>
    <sheet name="niskocenne" sheetId="5" r:id="rId5"/>
    <sheet name="elektroniczny" sheetId="7" r:id="rId6"/>
  </sheets>
  <definedNames>
    <definedName name="_xlnm.Print_Area" localSheetId="1">'budynki i budowle'!$A$1:$E$48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6" l="1"/>
  <c r="C11" i="6"/>
  <c r="D27" i="7" l="1"/>
  <c r="D2" i="7" l="1"/>
  <c r="D26" i="7" s="1"/>
  <c r="D32" i="7" s="1"/>
  <c r="D2" i="5"/>
  <c r="D2" i="4"/>
  <c r="D2" i="3"/>
  <c r="C31" i="6" l="1"/>
  <c r="B31" i="6"/>
  <c r="D23" i="7"/>
  <c r="B14" i="6" s="1"/>
  <c r="D29" i="7"/>
  <c r="B16" i="6" s="1"/>
  <c r="D44" i="7"/>
  <c r="B15" i="6" s="1"/>
  <c r="B20" i="6" l="1"/>
  <c r="D26" i="5"/>
  <c r="B8" i="6" s="1"/>
  <c r="C8" i="6" s="1"/>
  <c r="C33" i="6" l="1"/>
  <c r="C22" i="6"/>
  <c r="C13" i="6"/>
  <c r="C15" i="6" l="1"/>
  <c r="C14" i="6"/>
  <c r="C10" i="6"/>
  <c r="C20" i="6" l="1"/>
  <c r="D8" i="4"/>
  <c r="D14" i="4" s="1"/>
  <c r="D20" i="3"/>
  <c r="D6" i="3"/>
  <c r="B34" i="6" s="1"/>
  <c r="D4" i="3"/>
  <c r="D32" i="2"/>
  <c r="D24" i="2"/>
  <c r="D20" i="2"/>
  <c r="D18" i="2"/>
  <c r="D35" i="3" l="1"/>
  <c r="B35" i="6"/>
  <c r="C34" i="6"/>
  <c r="D8" i="2"/>
  <c r="D43" i="2" s="1"/>
  <c r="C35" i="6" l="1"/>
  <c r="B3" i="6" l="1"/>
  <c r="C3" i="6" l="1"/>
  <c r="B11" i="6"/>
</calcChain>
</file>

<file path=xl/sharedStrings.xml><?xml version="1.0" encoding="utf-8"?>
<sst xmlns="http://schemas.openxmlformats.org/spreadsheetml/2006/main" count="203" uniqueCount="175">
  <si>
    <t>Nr KŚT</t>
  </si>
  <si>
    <t>Data przyjęcia</t>
  </si>
  <si>
    <t>Hala sortowni obiekt 4 FS</t>
  </si>
  <si>
    <t>Magazyn odpadów niebezpiecznych - 12 FS</t>
  </si>
  <si>
    <t>Warsztat rozbiórki - obiekt 20a FS</t>
  </si>
  <si>
    <t>Hala garażowa z warsztatem FS</t>
  </si>
  <si>
    <t>Budynek administarcyjny FS</t>
  </si>
  <si>
    <t>Budynek socjalny - obiekt 4a FS</t>
  </si>
  <si>
    <t>Budynek socjalny dla prac. fizycznych obiekt 13 FS</t>
  </si>
  <si>
    <t>Portiernia - obiekt 1 FS</t>
  </si>
  <si>
    <t>Wiaty dojrzewania i magazynowania kompostu FS</t>
  </si>
  <si>
    <t>Wiata przyjęcia odpadów organicznych - obiekt 5 FS</t>
  </si>
  <si>
    <t>Wiata na odpady z azbestu - obiekt 11 FS</t>
  </si>
  <si>
    <t>Wiata - obiekt 20 d FS</t>
  </si>
  <si>
    <t>Pompownia koncentratun - obiekt 18a FS</t>
  </si>
  <si>
    <t>Pompownia poboru ścieków - obiekt 23 FS</t>
  </si>
  <si>
    <t>Zasilanie energetyczne linią napowietrzną FS</t>
  </si>
  <si>
    <t>Sieć energetyczna FS</t>
  </si>
  <si>
    <t>Sieć teletechniczna FS</t>
  </si>
  <si>
    <t>Oczyszcz. Zakład. w techn. odw. osmozy-obiekt 18FS</t>
  </si>
  <si>
    <t>Boksy dla sortowni - obiekt 10/1 FS</t>
  </si>
  <si>
    <t>Boksy dla sortowni - obiekt 10/2 FS</t>
  </si>
  <si>
    <t>Kwat. na odpady do mineraliz. nr I wraz z rowem FS</t>
  </si>
  <si>
    <t>Kwatera na odpady do mineral. II - balastu FS</t>
  </si>
  <si>
    <t>Studnie odgazowujące FS</t>
  </si>
  <si>
    <t>Przepompownia wód odciekowych - obiekt 28 FS</t>
  </si>
  <si>
    <t>Ogrodzenie terenu zakładu FS</t>
  </si>
  <si>
    <t>Kontener socjalny - obiekt 20 c FS</t>
  </si>
  <si>
    <t>Zbiornik buforowy wód odciekowych - obiekt 17 FS</t>
  </si>
  <si>
    <t>Zbiornik wód deszczowych FS</t>
  </si>
  <si>
    <t>Zbiornik magazyn wód oczyszczonych - obiekt 19 FS</t>
  </si>
  <si>
    <t>Instalacja biologicznego przetwarzania odpadów FS</t>
  </si>
  <si>
    <t>Plac magazynowo-manewrowy przy instal stabiliz. FS</t>
  </si>
  <si>
    <t>Boks magazynowy FS</t>
  </si>
  <si>
    <t>Oczyszczalnia ścieków min 120m3/d FS</t>
  </si>
  <si>
    <t>Zbiornik na ścieki surowe 1000m3 FS</t>
  </si>
  <si>
    <t>Zbiornik na ścieki oczyszczone FS</t>
  </si>
  <si>
    <t>Zbiornik i studnie chłonne dla ścieków deszczow.FS</t>
  </si>
  <si>
    <t>Kocioł grzewczy w obiekcie nr 13 FS</t>
  </si>
  <si>
    <t>Stacja paliw FS</t>
  </si>
  <si>
    <t>Kontener stacji sprężarek wraz z wyposażeniem FS</t>
  </si>
  <si>
    <t>Linia produkcji paliwa alternatywnego FS</t>
  </si>
  <si>
    <t>Kruszarka do gruzu FS</t>
  </si>
  <si>
    <t>Ładowarka teleskopowa MANITOU 95 FS</t>
  </si>
  <si>
    <t>Ładowarka teleskopowa MANITOU 96 FS</t>
  </si>
  <si>
    <t>Ładowarka czołowa HITACHI 11 FS</t>
  </si>
  <si>
    <t>Ładowarka czołowa HITACHI 18 FS</t>
  </si>
  <si>
    <t>Kompaktor FS</t>
  </si>
  <si>
    <t>Przerzucarka bramowa do kompostu FS</t>
  </si>
  <si>
    <t>Mobilne sito obrotowe FS</t>
  </si>
  <si>
    <t>Spycharka gąsienicowa FS</t>
  </si>
  <si>
    <t>Koparko - ładowarka FS</t>
  </si>
  <si>
    <t>Ładowarka teleskopowa Libherr FS</t>
  </si>
  <si>
    <t>Ładowarka kołowa Liebherr FS</t>
  </si>
  <si>
    <t>Stacja transformatorawa - obiekt 26 FS</t>
  </si>
  <si>
    <t>Waga samochodowa - obiekt 2 a FS</t>
  </si>
  <si>
    <t>Waga samochodowa - obiekt 2 b FS</t>
  </si>
  <si>
    <t>Myjnia kół samochodowych - obiekt 3 FS</t>
  </si>
  <si>
    <t>Rozdrabniacz wielkogabarytów FS</t>
  </si>
  <si>
    <t>Pompa powodziowa</t>
  </si>
  <si>
    <t>Pompownia ppoż.</t>
  </si>
  <si>
    <t>Zwijarki z membranami do instalacji biologicz FS</t>
  </si>
  <si>
    <t>Samochód hakowiec MAN 8x6 GST 13072 FS</t>
  </si>
  <si>
    <t>Samochód hakowiec MAN 6X4 GST 13074 FS</t>
  </si>
  <si>
    <t>Ciągnik rolniczy GST 28CN z oprzyrządowaniem FS</t>
  </si>
  <si>
    <t>Przyczepa gniotpol GST 12NU FS</t>
  </si>
  <si>
    <t>Wózek widłowy HYSTER J2.0XNT elektryczny FS</t>
  </si>
  <si>
    <t>Wózek widłowy HYSTER H2.OFT spalinowy FS</t>
  </si>
  <si>
    <t>Kosiarka z oprzyrządowaniem</t>
  </si>
  <si>
    <t>Przyczepa asenizacyjna itp. FS</t>
  </si>
  <si>
    <t>Przyczepa samowyładowcza FS</t>
  </si>
  <si>
    <t>Wózek widłowy Hyster H2.0FT FS</t>
  </si>
  <si>
    <t>Spektrofotometr FS</t>
  </si>
  <si>
    <t>Mineralizator (termoreaktor) FS</t>
  </si>
  <si>
    <t>Wagosuszarka FS</t>
  </si>
  <si>
    <t>Młyn nożowy FS</t>
  </si>
  <si>
    <t>Zestaw do oznaczania AT4 FS</t>
  </si>
  <si>
    <t>Zestaw do sączenia FS</t>
  </si>
  <si>
    <t>Chłodziarka laboratoryjna FS</t>
  </si>
  <si>
    <t>Suszarka laboratoryjna FS</t>
  </si>
  <si>
    <t>Wieloparametrowy miernik PH przetwornoci i tlenuFS</t>
  </si>
  <si>
    <t>Wieloparametrowy miernik biogazu FS</t>
  </si>
  <si>
    <t>Stół laboratoryjny FS</t>
  </si>
  <si>
    <t>Stół laboratyryjny FS</t>
  </si>
  <si>
    <t>Wyciąg laboratoryjny (digestorium) FS</t>
  </si>
  <si>
    <t>Motopompa z osprzętem</t>
  </si>
  <si>
    <t>Agregat prądotwórczy</t>
  </si>
  <si>
    <t>Agregat prądotwórczy 4 fazowy P12000</t>
  </si>
  <si>
    <t>LP</t>
  </si>
  <si>
    <t>wartość ksiegowa brutto</t>
  </si>
  <si>
    <t xml:space="preserve">Ubezpieczenie maszyn od uszkodzeń </t>
  </si>
  <si>
    <t>kradzież zwykła</t>
  </si>
  <si>
    <t>gotówka od rabunku w transporcie</t>
  </si>
  <si>
    <t>gotówka od rabunku w lokalu</t>
  </si>
  <si>
    <t>gotówka od kradzieży z włamaniem</t>
  </si>
  <si>
    <t>mienie pracownicze</t>
  </si>
  <si>
    <t>środki obrotowe</t>
  </si>
  <si>
    <t>maszyny, urządzenia, wyposażenie</t>
  </si>
  <si>
    <t>nośniki danych</t>
  </si>
  <si>
    <t>koszty odtworzenia danych</t>
  </si>
  <si>
    <t>Sieć LAN</t>
  </si>
  <si>
    <t>Kontenery archiwum</t>
  </si>
  <si>
    <t>Kontener socjalny_ochrona</t>
  </si>
  <si>
    <t>Garaż blaszany</t>
  </si>
  <si>
    <t>NŚT Wiata dla pracowników</t>
  </si>
  <si>
    <t>NŚT Notebook DELL Vostro 3568</t>
  </si>
  <si>
    <t>NŚT APPLE IPHONE SE 16GB GRAY</t>
  </si>
  <si>
    <t>NŚT Oświetlenie kwatery balastu i mineralizacji</t>
  </si>
  <si>
    <t>NŚT Samsung Galaxy Xcover 4 Czarny</t>
  </si>
  <si>
    <t>NŚT Smartfon Samsung Galaxy A5</t>
  </si>
  <si>
    <t>NŚT zestaw komputerowy do punktu wagowego</t>
  </si>
  <si>
    <t>Szlabany automatyczne</t>
  </si>
  <si>
    <t>System kontroli dostępu RCP</t>
  </si>
  <si>
    <t xml:space="preserve">Notebook HP ENVY </t>
  </si>
  <si>
    <t>Telefon Samsung Galaxy S8 Plus</t>
  </si>
  <si>
    <t xml:space="preserve">Telefon Apple iPhone 7 </t>
  </si>
  <si>
    <t>Podnośnik nożycowy GENIE</t>
  </si>
  <si>
    <t>Klimatyzator ścienny - administracja, pokój nr 4</t>
  </si>
  <si>
    <t>Klimatyzator ścienny - administracja, pokój nr 5</t>
  </si>
  <si>
    <t>Klimatyzator ścienny - administracja, pokój nr 6</t>
  </si>
  <si>
    <t>Klimatyzator ścienny - administracja, pokój nr 7</t>
  </si>
  <si>
    <t>Klimatyzator ścienny - administracja, pokój nr 8</t>
  </si>
  <si>
    <t>Klimatyzator ścienny - administracja, pokój nr 9</t>
  </si>
  <si>
    <t>Klimatyzator ścienny - administracja, pokój nr 10</t>
  </si>
  <si>
    <t>Klimatyzator ścienny - administracja, pokój nr 11</t>
  </si>
  <si>
    <t>Klimatyzator ścienny - administracja, pokój nr 12</t>
  </si>
  <si>
    <t>Klimatyzator ścienny - administracja, serwerownia</t>
  </si>
  <si>
    <t xml:space="preserve">Klimatyzator ścienny - warsztat, obiekt 13 </t>
  </si>
  <si>
    <t>Klimatyzator ścienny - pomieszczenie wagi</t>
  </si>
  <si>
    <t>Klimatyzator ścienny - pomieszczenie ochrony</t>
  </si>
  <si>
    <t>Instalacja przeciwpożarowa w hali sortowni</t>
  </si>
  <si>
    <t>Suma ubezpieczenia</t>
  </si>
  <si>
    <t>System monitorujący FS (monitoring wizyjny)</t>
  </si>
  <si>
    <t>System sygnalizacji pożarowej SSP FS (monitoring wizyjny)</t>
  </si>
  <si>
    <t>Nazwa - stacjonarny sprzęt elektroniczny</t>
  </si>
  <si>
    <t>Nazwa - przenośny sprzęt elektroniczny</t>
  </si>
  <si>
    <t>Nazwa - monitoring wizyjny</t>
  </si>
  <si>
    <t>zwiększone koszty działalności [klauzura]</t>
  </si>
  <si>
    <t>linia technologiczna sortowni odpadów + separatory</t>
  </si>
  <si>
    <t>Sortownia urządzenie FS (linia technologiczna sortowni odpadów + separatory)</t>
  </si>
  <si>
    <t>naprawa zabezpieczeń</t>
  </si>
  <si>
    <t>Klimatyzator ścienny-budynek nr 4a</t>
  </si>
  <si>
    <t>budynki i budowle</t>
  </si>
  <si>
    <t>gotówka</t>
  </si>
  <si>
    <t>nakłady inwestycyjne</t>
  </si>
  <si>
    <t>mienie osób trzecich</t>
  </si>
  <si>
    <t>niskocenne składniki majątku</t>
  </si>
  <si>
    <t>elektroniczny sprzęt stacjonarny</t>
  </si>
  <si>
    <t>przenośny sprzęt elektroniczny</t>
  </si>
  <si>
    <t>monitoring wizyjny</t>
  </si>
  <si>
    <t>Sprzęt elektroniczny od wszystkich ryzyk</t>
  </si>
  <si>
    <t>maszyny i urządzenia, wyposażenie i środki transportu (*)</t>
  </si>
  <si>
    <t>BUDYNKI I BUDOWLE</t>
  </si>
  <si>
    <t>MASZYNY I URZĄDZENIA</t>
  </si>
  <si>
    <t>ŚRODKI TRANSPORTU</t>
  </si>
  <si>
    <t>NISKOCENNE</t>
  </si>
  <si>
    <t>SPRZĘT ELEKTRONICZNY</t>
  </si>
  <si>
    <t>Nazwa - niskocenne</t>
  </si>
  <si>
    <t>Nazwa - środki transportu</t>
  </si>
  <si>
    <t>Nazwa - maszyny i urządzenia</t>
  </si>
  <si>
    <t>Nazwa - budynki i budowle</t>
  </si>
  <si>
    <t>Sieć biogaz</t>
  </si>
  <si>
    <t>Przyczepa samochodowa euro C750</t>
  </si>
  <si>
    <t>Kontenerowa stacja gazowa</t>
  </si>
  <si>
    <t>Klimatyzator ścienny-budynek dyspozytorni</t>
  </si>
  <si>
    <t>NŚT Smartfon Xiaomi Mi9 6/64GB Black GAM</t>
  </si>
  <si>
    <t xml:space="preserve">Mienie od wszystkich ryzyk </t>
  </si>
  <si>
    <t>Limity dla ryzyka kradzieży</t>
  </si>
  <si>
    <r>
      <t>Wartość księgowa BRUTTO środka trwałego na dzień</t>
    </r>
    <r>
      <rPr>
        <b/>
        <sz val="11"/>
        <color rgb="FFFF0000"/>
        <rFont val="Calibri"/>
        <family val="2"/>
        <charset val="238"/>
        <scheme val="minor"/>
      </rPr>
      <t xml:space="preserve"> 31.10.2020</t>
    </r>
  </si>
  <si>
    <t>Sieć Biogaz</t>
  </si>
  <si>
    <t>Separator metali nieżelaznych - RPO</t>
  </si>
  <si>
    <t>Ładowarka teleskopowa MANITOU</t>
  </si>
  <si>
    <t>Rozrywarka do worków - RPO</t>
  </si>
  <si>
    <t>Ładowarka teleskopowa MANITOU MLT 845 - RPO</t>
  </si>
  <si>
    <t>Boksy magazynowe - RPO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</si>
</sst>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/>
    <xf numFmtId="4" fontId="0" fillId="0" borderId="1" xfId="0" applyNumberFormat="1" applyBorder="1"/>
    <xf numFmtId="4" fontId="2" fillId="0" borderId="0" xfId="0" applyNumberFormat="1" applyFont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" fontId="3" fillId="3" borderId="3" xfId="0" applyNumberFormat="1" applyFont="1" applyFill="1" applyBorder="1" applyAlignment="1">
      <alignment horizontal="center" vertical="center"/>
    </xf>
    <xf numFmtId="4" fontId="3" fillId="3" borderId="4" xfId="0" applyNumberFormat="1" applyFont="1" applyFill="1" applyBorder="1" applyAlignment="1">
      <alignment horizontal="center" vertical="center"/>
    </xf>
    <xf numFmtId="4" fontId="3" fillId="3" borderId="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" fontId="3" fillId="0" borderId="0" xfId="0" applyNumberFormat="1" applyFont="1" applyFill="1" applyBorder="1" applyAlignment="1">
      <alignment horizontal="center" vertical="center"/>
    </xf>
    <xf numFmtId="4" fontId="2" fillId="0" borderId="0" xfId="0" applyNumberFormat="1" applyFont="1" applyFill="1"/>
    <xf numFmtId="0" fontId="1" fillId="0" borderId="0" xfId="0" applyFont="1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2" xfId="0" applyBorder="1"/>
    <xf numFmtId="4" fontId="0" fillId="0" borderId="2" xfId="0" applyNumberFormat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0" fontId="1" fillId="3" borderId="6" xfId="0" applyFont="1" applyFill="1" applyBorder="1" applyAlignment="1">
      <alignment horizontal="center"/>
    </xf>
    <xf numFmtId="164" fontId="1" fillId="3" borderId="4" xfId="0" applyNumberFormat="1" applyFont="1" applyFill="1" applyBorder="1"/>
    <xf numFmtId="0" fontId="0" fillId="0" borderId="7" xfId="0" applyFill="1" applyBorder="1" applyAlignment="1">
      <alignment horizontal="center"/>
    </xf>
    <xf numFmtId="0" fontId="0" fillId="0" borderId="7" xfId="0" applyFill="1" applyBorder="1"/>
    <xf numFmtId="4" fontId="0" fillId="0" borderId="7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7" xfId="0" applyBorder="1"/>
    <xf numFmtId="4" fontId="0" fillId="0" borderId="7" xfId="0" applyNumberFormat="1" applyBorder="1" applyAlignment="1">
      <alignment horizontal="center"/>
    </xf>
    <xf numFmtId="0" fontId="0" fillId="0" borderId="8" xfId="0" applyFont="1" applyFill="1" applyBorder="1"/>
    <xf numFmtId="4" fontId="0" fillId="0" borderId="7" xfId="0" applyNumberFormat="1" applyBorder="1"/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69</xdr:row>
      <xdr:rowOff>127000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xmlns="" id="{F6824A15-9A5E-4F3A-AE9B-FC6570489BDB}"/>
            </a:ext>
          </a:extLst>
        </xdr:cNvPr>
        <xdr:cNvSpPr txBox="1"/>
      </xdr:nvSpPr>
      <xdr:spPr>
        <a:xfrm>
          <a:off x="1876425" y="880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36"/>
  <sheetViews>
    <sheetView tabSelected="1" zoomScaleNormal="100" workbookViewId="0">
      <selection activeCell="C11" sqref="C11"/>
    </sheetView>
  </sheetViews>
  <sheetFormatPr defaultRowHeight="15" x14ac:dyDescent="0.25"/>
  <cols>
    <col min="1" max="1" width="50.7109375" customWidth="1"/>
    <col min="2" max="2" width="15.7109375" customWidth="1"/>
    <col min="3" max="3" width="16.28515625" customWidth="1"/>
    <col min="4" max="5" width="12.42578125" bestFit="1" customWidth="1"/>
    <col min="6" max="6" width="11.42578125" bestFit="1" customWidth="1"/>
  </cols>
  <sheetData>
    <row r="1" spans="1:6" ht="15.75" thickBot="1" x14ac:dyDescent="0.3"/>
    <row r="2" spans="1:6" ht="30.75" thickBot="1" x14ac:dyDescent="0.3">
      <c r="A2" s="48" t="s">
        <v>166</v>
      </c>
      <c r="B2" s="49" t="s">
        <v>89</v>
      </c>
      <c r="C2" s="50" t="s">
        <v>131</v>
      </c>
    </row>
    <row r="3" spans="1:6" x14ac:dyDescent="0.25">
      <c r="A3" s="44" t="s">
        <v>142</v>
      </c>
      <c r="B3" s="47">
        <f>'budynki i budowle'!D43</f>
        <v>61466677.319999985</v>
      </c>
      <c r="C3" s="47">
        <f>B3</f>
        <v>61466677.319999985</v>
      </c>
    </row>
    <row r="4" spans="1:6" x14ac:dyDescent="0.25">
      <c r="A4" s="1" t="s">
        <v>151</v>
      </c>
      <c r="B4" s="14">
        <v>32031903.460000001</v>
      </c>
      <c r="C4" s="14">
        <v>32031903.460000001</v>
      </c>
      <c r="D4" s="13"/>
      <c r="E4" s="13"/>
      <c r="F4" s="13"/>
    </row>
    <row r="5" spans="1:6" x14ac:dyDescent="0.25">
      <c r="A5" s="1" t="s">
        <v>143</v>
      </c>
      <c r="B5" s="14">
        <v>10000</v>
      </c>
      <c r="C5" s="14">
        <v>20000</v>
      </c>
    </row>
    <row r="6" spans="1:6" x14ac:dyDescent="0.25">
      <c r="A6" s="1" t="s">
        <v>144</v>
      </c>
      <c r="B6" s="14"/>
      <c r="C6" s="14">
        <v>10000</v>
      </c>
    </row>
    <row r="7" spans="1:6" x14ac:dyDescent="0.25">
      <c r="A7" s="1" t="s">
        <v>145</v>
      </c>
      <c r="B7" s="14"/>
      <c r="C7" s="14">
        <v>200000</v>
      </c>
    </row>
    <row r="8" spans="1:6" x14ac:dyDescent="0.25">
      <c r="A8" s="1" t="s">
        <v>146</v>
      </c>
      <c r="B8" s="14">
        <f>niskocenne!D26</f>
        <v>480113.07</v>
      </c>
      <c r="C8" s="14">
        <f>B8</f>
        <v>480113.07</v>
      </c>
    </row>
    <row r="9" spans="1:6" x14ac:dyDescent="0.25">
      <c r="A9" s="1" t="s">
        <v>95</v>
      </c>
      <c r="B9" s="14"/>
      <c r="C9" s="14">
        <v>60000</v>
      </c>
      <c r="D9" s="13"/>
    </row>
    <row r="10" spans="1:6" ht="15.75" thickBot="1" x14ac:dyDescent="0.3">
      <c r="A10" s="28" t="s">
        <v>96</v>
      </c>
      <c r="B10" s="29">
        <v>100000</v>
      </c>
      <c r="C10" s="29">
        <f>B10</f>
        <v>100000</v>
      </c>
    </row>
    <row r="11" spans="1:6" s="2" customFormat="1" ht="15.75" thickBot="1" x14ac:dyDescent="0.3">
      <c r="A11" s="32"/>
      <c r="B11" s="33">
        <f>SUM(B3:B10)</f>
        <v>94088693.849999979</v>
      </c>
      <c r="C11" s="33">
        <f>SUM(C3:C10)</f>
        <v>94368693.849999979</v>
      </c>
    </row>
    <row r="12" spans="1:6" s="2" customFormat="1" ht="15.75" thickBot="1" x14ac:dyDescent="0.3">
      <c r="A12" s="30"/>
      <c r="B12" s="31"/>
      <c r="C12" s="31"/>
    </row>
    <row r="13" spans="1:6" ht="30.75" thickBot="1" x14ac:dyDescent="0.3">
      <c r="A13" s="48" t="s">
        <v>150</v>
      </c>
      <c r="B13" s="49" t="s">
        <v>89</v>
      </c>
      <c r="C13" s="50" t="str">
        <f>C2</f>
        <v>Suma ubezpieczenia</v>
      </c>
    </row>
    <row r="14" spans="1:6" x14ac:dyDescent="0.25">
      <c r="A14" s="44" t="s">
        <v>147</v>
      </c>
      <c r="B14" s="47">
        <f>elektroniczny!D23</f>
        <v>209113.49000000008</v>
      </c>
      <c r="C14" s="47">
        <f t="shared" ref="C14:C16" si="0">B14</f>
        <v>209113.49000000008</v>
      </c>
    </row>
    <row r="15" spans="1:6" x14ac:dyDescent="0.25">
      <c r="A15" s="1" t="s">
        <v>148</v>
      </c>
      <c r="B15" s="14">
        <f>elektroniczny!D44</f>
        <v>26819.96</v>
      </c>
      <c r="C15" s="14">
        <f t="shared" si="0"/>
        <v>26819.96</v>
      </c>
    </row>
    <row r="16" spans="1:6" x14ac:dyDescent="0.25">
      <c r="A16" s="1" t="s">
        <v>149</v>
      </c>
      <c r="B16" s="14">
        <f>elektroniczny!D29</f>
        <v>358455.91000000003</v>
      </c>
      <c r="C16" s="14">
        <f t="shared" si="0"/>
        <v>358455.91000000003</v>
      </c>
    </row>
    <row r="17" spans="1:4" x14ac:dyDescent="0.25">
      <c r="A17" s="1" t="s">
        <v>99</v>
      </c>
      <c r="B17" s="14"/>
      <c r="C17" s="14">
        <v>30000</v>
      </c>
    </row>
    <row r="18" spans="1:4" x14ac:dyDescent="0.25">
      <c r="A18" s="1" t="s">
        <v>98</v>
      </c>
      <c r="B18" s="14"/>
      <c r="C18" s="14">
        <v>10000</v>
      </c>
    </row>
    <row r="19" spans="1:4" ht="15.75" thickBot="1" x14ac:dyDescent="0.3">
      <c r="A19" s="1" t="s">
        <v>137</v>
      </c>
      <c r="B19" s="14"/>
      <c r="C19" s="14">
        <v>20000</v>
      </c>
    </row>
    <row r="20" spans="1:4" s="2" customFormat="1" ht="15.75" thickBot="1" x14ac:dyDescent="0.3">
      <c r="A20" s="32"/>
      <c r="B20" s="33">
        <f>SUM(B14:B19)</f>
        <v>594389.3600000001</v>
      </c>
      <c r="C20" s="33">
        <f>SUM(C14:C19)</f>
        <v>654389.3600000001</v>
      </c>
      <c r="D20"/>
    </row>
    <row r="21" spans="1:4" s="2" customFormat="1" ht="15.75" thickBot="1" x14ac:dyDescent="0.3">
      <c r="A21" s="30"/>
      <c r="B21" s="31"/>
      <c r="C21" s="31"/>
      <c r="D21"/>
    </row>
    <row r="22" spans="1:4" ht="30.75" thickBot="1" x14ac:dyDescent="0.3">
      <c r="A22" s="48" t="s">
        <v>167</v>
      </c>
      <c r="B22" s="49" t="s">
        <v>89</v>
      </c>
      <c r="C22" s="50" t="str">
        <f>C2</f>
        <v>Suma ubezpieczenia</v>
      </c>
    </row>
    <row r="23" spans="1:4" x14ac:dyDescent="0.25">
      <c r="A23" s="44" t="s">
        <v>97</v>
      </c>
      <c r="B23" s="47"/>
      <c r="C23" s="47">
        <v>1000000</v>
      </c>
    </row>
    <row r="24" spans="1:4" x14ac:dyDescent="0.25">
      <c r="A24" s="1" t="s">
        <v>96</v>
      </c>
      <c r="B24" s="14"/>
      <c r="C24" s="14">
        <v>30000</v>
      </c>
    </row>
    <row r="25" spans="1:4" x14ac:dyDescent="0.25">
      <c r="A25" s="1" t="s">
        <v>95</v>
      </c>
      <c r="B25" s="14"/>
      <c r="C25" s="14">
        <v>10000</v>
      </c>
    </row>
    <row r="26" spans="1:4" x14ac:dyDescent="0.25">
      <c r="A26" s="1" t="s">
        <v>94</v>
      </c>
      <c r="B26" s="14"/>
      <c r="C26" s="14">
        <v>20000</v>
      </c>
    </row>
    <row r="27" spans="1:4" x14ac:dyDescent="0.25">
      <c r="A27" s="1" t="s">
        <v>93</v>
      </c>
      <c r="B27" s="14"/>
      <c r="C27" s="14">
        <v>20000</v>
      </c>
    </row>
    <row r="28" spans="1:4" x14ac:dyDescent="0.25">
      <c r="A28" s="1" t="s">
        <v>92</v>
      </c>
      <c r="B28" s="14"/>
      <c r="C28" s="14">
        <v>20000</v>
      </c>
    </row>
    <row r="29" spans="1:4" x14ac:dyDescent="0.25">
      <c r="A29" s="1" t="s">
        <v>91</v>
      </c>
      <c r="B29" s="14"/>
      <c r="C29" s="14">
        <v>10000</v>
      </c>
    </row>
    <row r="30" spans="1:4" ht="15.75" thickBot="1" x14ac:dyDescent="0.3">
      <c r="A30" s="1" t="s">
        <v>140</v>
      </c>
      <c r="B30" s="14"/>
      <c r="C30" s="14">
        <v>5000</v>
      </c>
    </row>
    <row r="31" spans="1:4" s="2" customFormat="1" ht="15.75" thickBot="1" x14ac:dyDescent="0.3">
      <c r="A31" s="32"/>
      <c r="B31" s="33">
        <f>SUM(B23:B30)</f>
        <v>0</v>
      </c>
      <c r="C31" s="33">
        <f>SUM(C23:C30)</f>
        <v>1115000</v>
      </c>
      <c r="D31"/>
    </row>
    <row r="32" spans="1:4" s="2" customFormat="1" ht="15.75" thickBot="1" x14ac:dyDescent="0.3">
      <c r="A32" s="30"/>
      <c r="B32" s="31"/>
      <c r="C32" s="31"/>
      <c r="D32"/>
    </row>
    <row r="33" spans="1:10" ht="30.75" thickBot="1" x14ac:dyDescent="0.3">
      <c r="A33" s="48" t="s">
        <v>90</v>
      </c>
      <c r="B33" s="49" t="s">
        <v>89</v>
      </c>
      <c r="C33" s="50" t="str">
        <f>C2</f>
        <v>Suma ubezpieczenia</v>
      </c>
      <c r="E33" s="26"/>
      <c r="F33" s="26"/>
      <c r="G33" s="26"/>
      <c r="H33" s="26"/>
      <c r="I33" s="26"/>
      <c r="J33" s="26"/>
    </row>
    <row r="34" spans="1:10" ht="15.75" thickBot="1" x14ac:dyDescent="0.3">
      <c r="A34" s="1" t="s">
        <v>138</v>
      </c>
      <c r="B34" s="14">
        <f>'maszyny i urzadzenia'!D6</f>
        <v>13422474.41</v>
      </c>
      <c r="C34" s="14">
        <f t="shared" ref="C34" si="1">B34</f>
        <v>13422474.41</v>
      </c>
    </row>
    <row r="35" spans="1:10" s="2" customFormat="1" ht="15.75" thickBot="1" x14ac:dyDescent="0.3">
      <c r="A35" s="32"/>
      <c r="B35" s="33">
        <f>SUM(B34:B34)</f>
        <v>13422474.41</v>
      </c>
      <c r="C35" s="33">
        <f>SUM(C34:C34)</f>
        <v>13422474.41</v>
      </c>
      <c r="D35"/>
    </row>
    <row r="36" spans="1:10" s="2" customFormat="1" x14ac:dyDescent="0.25">
      <c r="A36" s="30"/>
      <c r="B36" s="31"/>
      <c r="C36" s="31"/>
      <c r="D36"/>
    </row>
  </sheetData>
  <pageMargins left="0.25" right="0.25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12" zoomScaleNormal="100" workbookViewId="0">
      <selection activeCell="F36" sqref="F36"/>
    </sheetView>
  </sheetViews>
  <sheetFormatPr defaultRowHeight="15" x14ac:dyDescent="0.25"/>
  <cols>
    <col min="1" max="1" width="3.28515625" style="3" customWidth="1"/>
    <col min="2" max="2" width="48.28515625" customWidth="1"/>
    <col min="3" max="3" width="7.42578125" style="3" customWidth="1"/>
    <col min="4" max="4" width="25" style="8" customWidth="1"/>
    <col min="5" max="5" width="12.42578125" style="3" customWidth="1"/>
    <col min="6" max="6" width="20.85546875" customWidth="1"/>
  </cols>
  <sheetData>
    <row r="1" spans="1:5" ht="48" customHeight="1" thickBot="1" x14ac:dyDescent="0.3">
      <c r="A1" s="53" t="s">
        <v>152</v>
      </c>
      <c r="B1" s="54"/>
      <c r="C1" s="54"/>
      <c r="D1" s="54"/>
      <c r="E1" s="55"/>
    </row>
    <row r="2" spans="1:5" ht="53.25" customHeight="1" thickBot="1" x14ac:dyDescent="0.3">
      <c r="A2" s="38" t="s">
        <v>88</v>
      </c>
      <c r="B2" s="39" t="s">
        <v>160</v>
      </c>
      <c r="C2" s="39" t="s">
        <v>0</v>
      </c>
      <c r="D2" s="40" t="s">
        <v>168</v>
      </c>
      <c r="E2" s="41" t="s">
        <v>1</v>
      </c>
    </row>
    <row r="3" spans="1:5" x14ac:dyDescent="0.25">
      <c r="A3" s="42">
        <v>1</v>
      </c>
      <c r="B3" s="35" t="s">
        <v>2</v>
      </c>
      <c r="C3" s="34">
        <v>101</v>
      </c>
      <c r="D3" s="36">
        <v>5948491.6100000003</v>
      </c>
      <c r="E3" s="43">
        <v>41091</v>
      </c>
    </row>
    <row r="4" spans="1:5" x14ac:dyDescent="0.25">
      <c r="A4" s="4">
        <v>2</v>
      </c>
      <c r="B4" s="6" t="s">
        <v>3</v>
      </c>
      <c r="C4" s="7">
        <v>101</v>
      </c>
      <c r="D4" s="9">
        <v>316844.21999999997</v>
      </c>
      <c r="E4" s="10">
        <v>41091</v>
      </c>
    </row>
    <row r="5" spans="1:5" x14ac:dyDescent="0.25">
      <c r="A5" s="4">
        <v>3</v>
      </c>
      <c r="B5" s="6" t="s">
        <v>4</v>
      </c>
      <c r="C5" s="7">
        <v>101</v>
      </c>
      <c r="D5" s="9">
        <v>544341.24</v>
      </c>
      <c r="E5" s="10">
        <v>41091</v>
      </c>
    </row>
    <row r="6" spans="1:5" x14ac:dyDescent="0.25">
      <c r="A6" s="4">
        <v>4</v>
      </c>
      <c r="B6" s="6" t="s">
        <v>5</v>
      </c>
      <c r="C6" s="7">
        <v>101</v>
      </c>
      <c r="D6" s="9">
        <v>897913.91</v>
      </c>
      <c r="E6" s="10">
        <v>41091</v>
      </c>
    </row>
    <row r="7" spans="1:5" x14ac:dyDescent="0.25">
      <c r="A7" s="4">
        <v>5</v>
      </c>
      <c r="B7" s="6" t="s">
        <v>6</v>
      </c>
      <c r="C7" s="7">
        <v>105</v>
      </c>
      <c r="D7" s="9">
        <v>1058083.8500000001</v>
      </c>
      <c r="E7" s="10">
        <v>41091</v>
      </c>
    </row>
    <row r="8" spans="1:5" x14ac:dyDescent="0.25">
      <c r="A8" s="4">
        <v>6</v>
      </c>
      <c r="B8" s="6" t="s">
        <v>7</v>
      </c>
      <c r="C8" s="7">
        <v>109</v>
      </c>
      <c r="D8" s="9">
        <f>724394.3+772593.85+11217.3</f>
        <v>1508205.45</v>
      </c>
      <c r="E8" s="10">
        <v>41091</v>
      </c>
    </row>
    <row r="9" spans="1:5" x14ac:dyDescent="0.25">
      <c r="A9" s="4">
        <v>7</v>
      </c>
      <c r="B9" s="6" t="s">
        <v>8</v>
      </c>
      <c r="C9" s="7">
        <v>109</v>
      </c>
      <c r="D9" s="9">
        <v>593450.27</v>
      </c>
      <c r="E9" s="10">
        <v>41091</v>
      </c>
    </row>
    <row r="10" spans="1:5" x14ac:dyDescent="0.25">
      <c r="A10" s="4">
        <v>8</v>
      </c>
      <c r="B10" s="6" t="s">
        <v>9</v>
      </c>
      <c r="C10" s="7">
        <v>109</v>
      </c>
      <c r="D10" s="9">
        <v>218208.67</v>
      </c>
      <c r="E10" s="10">
        <v>41091</v>
      </c>
    </row>
    <row r="11" spans="1:5" x14ac:dyDescent="0.25">
      <c r="A11" s="4">
        <v>9</v>
      </c>
      <c r="B11" s="6" t="s">
        <v>10</v>
      </c>
      <c r="C11" s="7">
        <v>101</v>
      </c>
      <c r="D11" s="9">
        <v>9089827.1600000001</v>
      </c>
      <c r="E11" s="10">
        <v>41091</v>
      </c>
    </row>
    <row r="12" spans="1:5" x14ac:dyDescent="0.25">
      <c r="A12" s="4">
        <v>10</v>
      </c>
      <c r="B12" s="6" t="s">
        <v>11</v>
      </c>
      <c r="C12" s="7">
        <v>101</v>
      </c>
      <c r="D12" s="9">
        <v>2169688.54</v>
      </c>
      <c r="E12" s="10">
        <v>41091</v>
      </c>
    </row>
    <row r="13" spans="1:5" x14ac:dyDescent="0.25">
      <c r="A13" s="4">
        <v>11</v>
      </c>
      <c r="B13" s="6" t="s">
        <v>12</v>
      </c>
      <c r="C13" s="7">
        <v>101</v>
      </c>
      <c r="D13" s="9">
        <v>620496.48</v>
      </c>
      <c r="E13" s="10">
        <v>41091</v>
      </c>
    </row>
    <row r="14" spans="1:5" x14ac:dyDescent="0.25">
      <c r="A14" s="4">
        <v>12</v>
      </c>
      <c r="B14" s="6" t="s">
        <v>13</v>
      </c>
      <c r="C14" s="7">
        <v>101</v>
      </c>
      <c r="D14" s="9">
        <v>205372.83</v>
      </c>
      <c r="E14" s="10">
        <v>41091</v>
      </c>
    </row>
    <row r="15" spans="1:5" x14ac:dyDescent="0.25">
      <c r="A15" s="4">
        <v>13</v>
      </c>
      <c r="B15" s="6" t="s">
        <v>14</v>
      </c>
      <c r="C15" s="7">
        <v>210</v>
      </c>
      <c r="D15" s="9">
        <v>290643.03000000003</v>
      </c>
      <c r="E15" s="10">
        <v>41091</v>
      </c>
    </row>
    <row r="16" spans="1:5" x14ac:dyDescent="0.25">
      <c r="A16" s="4">
        <v>14</v>
      </c>
      <c r="B16" s="6" t="s">
        <v>15</v>
      </c>
      <c r="C16" s="7">
        <v>210</v>
      </c>
      <c r="D16" s="9">
        <v>80704.800000000003</v>
      </c>
      <c r="E16" s="10">
        <v>41091</v>
      </c>
    </row>
    <row r="17" spans="1:5" x14ac:dyDescent="0.25">
      <c r="A17" s="4">
        <v>15</v>
      </c>
      <c r="B17" s="6" t="s">
        <v>16</v>
      </c>
      <c r="C17" s="7">
        <v>211</v>
      </c>
      <c r="D17" s="9">
        <v>222275.7</v>
      </c>
      <c r="E17" s="10">
        <v>41091</v>
      </c>
    </row>
    <row r="18" spans="1:5" x14ac:dyDescent="0.25">
      <c r="A18" s="4">
        <v>16</v>
      </c>
      <c r="B18" s="6" t="s">
        <v>17</v>
      </c>
      <c r="C18" s="7">
        <v>211</v>
      </c>
      <c r="D18" s="9">
        <f>727522.94+401662.23</f>
        <v>1129185.17</v>
      </c>
      <c r="E18" s="10">
        <v>41091</v>
      </c>
    </row>
    <row r="19" spans="1:5" x14ac:dyDescent="0.25">
      <c r="A19" s="4">
        <v>17</v>
      </c>
      <c r="B19" s="6" t="s">
        <v>18</v>
      </c>
      <c r="C19" s="7">
        <v>211</v>
      </c>
      <c r="D19" s="9">
        <v>107805.95</v>
      </c>
      <c r="E19" s="10">
        <v>41091</v>
      </c>
    </row>
    <row r="20" spans="1:5" x14ac:dyDescent="0.25">
      <c r="A20" s="4">
        <v>18</v>
      </c>
      <c r="B20" s="6" t="s">
        <v>19</v>
      </c>
      <c r="C20" s="7">
        <v>211</v>
      </c>
      <c r="D20" s="9">
        <f>1886630.19+281163.57</f>
        <v>2167793.7599999998</v>
      </c>
      <c r="E20" s="10">
        <v>41091</v>
      </c>
    </row>
    <row r="21" spans="1:5" x14ac:dyDescent="0.25">
      <c r="A21" s="4">
        <v>19</v>
      </c>
      <c r="B21" s="6" t="s">
        <v>161</v>
      </c>
      <c r="C21" s="7">
        <v>211</v>
      </c>
      <c r="D21" s="9">
        <v>293520.86</v>
      </c>
      <c r="E21" s="10">
        <v>43672</v>
      </c>
    </row>
    <row r="22" spans="1:5" x14ac:dyDescent="0.25">
      <c r="A22" s="4">
        <v>20</v>
      </c>
      <c r="B22" s="6" t="s">
        <v>20</v>
      </c>
      <c r="C22" s="7">
        <v>291</v>
      </c>
      <c r="D22" s="9">
        <v>555806.24</v>
      </c>
      <c r="E22" s="10">
        <v>41091</v>
      </c>
    </row>
    <row r="23" spans="1:5" x14ac:dyDescent="0.25">
      <c r="A23" s="4">
        <v>21</v>
      </c>
      <c r="B23" s="6" t="s">
        <v>21</v>
      </c>
      <c r="C23" s="7">
        <v>291</v>
      </c>
      <c r="D23" s="9">
        <v>181884.63</v>
      </c>
      <c r="E23" s="10">
        <v>41091</v>
      </c>
    </row>
    <row r="24" spans="1:5" x14ac:dyDescent="0.25">
      <c r="A24" s="4">
        <v>22</v>
      </c>
      <c r="B24" s="6" t="s">
        <v>22</v>
      </c>
      <c r="C24" s="7">
        <v>291</v>
      </c>
      <c r="D24" s="9">
        <f>8213434.72+24000</f>
        <v>8237434.7199999997</v>
      </c>
      <c r="E24" s="10">
        <v>41091</v>
      </c>
    </row>
    <row r="25" spans="1:5" x14ac:dyDescent="0.25">
      <c r="A25" s="4">
        <v>23</v>
      </c>
      <c r="B25" s="6" t="s">
        <v>23</v>
      </c>
      <c r="C25" s="7">
        <v>291</v>
      </c>
      <c r="D25" s="9">
        <v>7142657.6900000004</v>
      </c>
      <c r="E25" s="10">
        <v>41091</v>
      </c>
    </row>
    <row r="26" spans="1:5" x14ac:dyDescent="0.25">
      <c r="A26" s="4">
        <v>24</v>
      </c>
      <c r="B26" s="6" t="s">
        <v>24</v>
      </c>
      <c r="C26" s="7">
        <v>291</v>
      </c>
      <c r="D26" s="9">
        <v>294242.68</v>
      </c>
      <c r="E26" s="10">
        <v>41091</v>
      </c>
    </row>
    <row r="27" spans="1:5" x14ac:dyDescent="0.25">
      <c r="A27" s="4">
        <v>25</v>
      </c>
      <c r="B27" s="6" t="s">
        <v>25</v>
      </c>
      <c r="C27" s="7">
        <v>291</v>
      </c>
      <c r="D27" s="9">
        <v>63711.040000000001</v>
      </c>
      <c r="E27" s="10">
        <v>41091</v>
      </c>
    </row>
    <row r="28" spans="1:5" x14ac:dyDescent="0.25">
      <c r="A28" s="4">
        <v>26</v>
      </c>
      <c r="B28" s="6" t="s">
        <v>26</v>
      </c>
      <c r="C28" s="7">
        <v>291</v>
      </c>
      <c r="D28" s="9">
        <v>622522.53</v>
      </c>
      <c r="E28" s="10">
        <v>41091</v>
      </c>
    </row>
    <row r="29" spans="1:5" x14ac:dyDescent="0.25">
      <c r="A29" s="4">
        <v>27</v>
      </c>
      <c r="B29" s="6" t="s">
        <v>27</v>
      </c>
      <c r="C29" s="7">
        <v>291</v>
      </c>
      <c r="D29" s="9">
        <v>19856.88</v>
      </c>
      <c r="E29" s="10">
        <v>41091</v>
      </c>
    </row>
    <row r="30" spans="1:5" x14ac:dyDescent="0.25">
      <c r="A30" s="4">
        <v>28</v>
      </c>
      <c r="B30" s="6" t="s">
        <v>28</v>
      </c>
      <c r="C30" s="7">
        <v>291</v>
      </c>
      <c r="D30" s="9">
        <v>119853.01</v>
      </c>
      <c r="E30" s="10">
        <v>41091</v>
      </c>
    </row>
    <row r="31" spans="1:5" x14ac:dyDescent="0.25">
      <c r="A31" s="4">
        <v>29</v>
      </c>
      <c r="B31" s="6" t="s">
        <v>29</v>
      </c>
      <c r="C31" s="7">
        <v>291</v>
      </c>
      <c r="D31" s="9">
        <v>195824.79</v>
      </c>
      <c r="E31" s="10">
        <v>41091</v>
      </c>
    </row>
    <row r="32" spans="1:5" x14ac:dyDescent="0.25">
      <c r="A32" s="4">
        <v>30</v>
      </c>
      <c r="B32" s="6" t="s">
        <v>30</v>
      </c>
      <c r="C32" s="7">
        <v>291</v>
      </c>
      <c r="D32" s="9">
        <f>182076.74+98430.18+32132.98</f>
        <v>312639.89999999997</v>
      </c>
      <c r="E32" s="10">
        <v>41091</v>
      </c>
    </row>
    <row r="33" spans="1:5" x14ac:dyDescent="0.25">
      <c r="A33" s="4">
        <v>31</v>
      </c>
      <c r="B33" s="6" t="s">
        <v>31</v>
      </c>
      <c r="C33" s="7">
        <v>291</v>
      </c>
      <c r="D33" s="9">
        <v>7572978.5800000001</v>
      </c>
      <c r="E33" s="10">
        <v>42338</v>
      </c>
    </row>
    <row r="34" spans="1:5" x14ac:dyDescent="0.25">
      <c r="A34" s="4">
        <v>32</v>
      </c>
      <c r="B34" s="6" t="s">
        <v>32</v>
      </c>
      <c r="C34" s="7">
        <v>220</v>
      </c>
      <c r="D34" s="9">
        <v>369790.68</v>
      </c>
      <c r="E34" s="10">
        <v>42338</v>
      </c>
    </row>
    <row r="35" spans="1:5" x14ac:dyDescent="0.25">
      <c r="A35" s="4">
        <v>33</v>
      </c>
      <c r="B35" s="6" t="s">
        <v>33</v>
      </c>
      <c r="C35" s="7">
        <v>291</v>
      </c>
      <c r="D35" s="9">
        <v>107358.58</v>
      </c>
      <c r="E35" s="10">
        <v>42338</v>
      </c>
    </row>
    <row r="36" spans="1:5" x14ac:dyDescent="0.25">
      <c r="A36" s="4">
        <v>34</v>
      </c>
      <c r="B36" s="6" t="s">
        <v>34</v>
      </c>
      <c r="C36" s="7">
        <v>211</v>
      </c>
      <c r="D36" s="9">
        <v>5448556.5199999996</v>
      </c>
      <c r="E36" s="10">
        <v>42338</v>
      </c>
    </row>
    <row r="37" spans="1:5" x14ac:dyDescent="0.25">
      <c r="A37" s="4">
        <v>35</v>
      </c>
      <c r="B37" s="6" t="s">
        <v>35</v>
      </c>
      <c r="C37" s="7">
        <v>291</v>
      </c>
      <c r="D37" s="9">
        <v>768896.28</v>
      </c>
      <c r="E37" s="10">
        <v>42338</v>
      </c>
    </row>
    <row r="38" spans="1:5" x14ac:dyDescent="0.25">
      <c r="A38" s="4">
        <v>36</v>
      </c>
      <c r="B38" s="6" t="s">
        <v>36</v>
      </c>
      <c r="C38" s="7">
        <v>291</v>
      </c>
      <c r="D38" s="9">
        <v>401662.23</v>
      </c>
      <c r="E38" s="10">
        <v>42338</v>
      </c>
    </row>
    <row r="39" spans="1:5" x14ac:dyDescent="0.25">
      <c r="A39" s="4">
        <v>37</v>
      </c>
      <c r="B39" s="6" t="s">
        <v>37</v>
      </c>
      <c r="C39" s="7">
        <v>291</v>
      </c>
      <c r="D39" s="9">
        <v>805459.03</v>
      </c>
      <c r="E39" s="10">
        <v>42338</v>
      </c>
    </row>
    <row r="40" spans="1:5" x14ac:dyDescent="0.25">
      <c r="A40" s="4">
        <v>38</v>
      </c>
      <c r="B40" s="1" t="s">
        <v>169</v>
      </c>
      <c r="C40" s="7">
        <v>211</v>
      </c>
      <c r="D40" s="9">
        <v>239463.71</v>
      </c>
      <c r="E40" s="10">
        <v>43672</v>
      </c>
    </row>
    <row r="41" spans="1:5" x14ac:dyDescent="0.25">
      <c r="A41" s="4">
        <v>39</v>
      </c>
      <c r="B41" s="1" t="s">
        <v>174</v>
      </c>
      <c r="C41" s="7">
        <v>291</v>
      </c>
      <c r="D41" s="9">
        <v>543224.1</v>
      </c>
      <c r="E41" s="10">
        <v>44104</v>
      </c>
    </row>
    <row r="42" spans="1:5" ht="15.75" thickBot="1" x14ac:dyDescent="0.3">
      <c r="A42" s="51"/>
      <c r="B42" s="16"/>
      <c r="C42" s="17"/>
      <c r="D42" s="18"/>
      <c r="E42" s="19"/>
    </row>
    <row r="43" spans="1:5" s="15" customFormat="1" ht="21" customHeight="1" thickBot="1" x14ac:dyDescent="0.3">
      <c r="A43" s="20"/>
      <c r="B43" s="21"/>
      <c r="C43" s="21"/>
      <c r="D43" s="21">
        <f>SUM(D3:D42)</f>
        <v>61466677.319999985</v>
      </c>
      <c r="E43" s="22"/>
    </row>
  </sheetData>
  <mergeCells count="1"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opLeftCell="A19" zoomScaleNormal="100" workbookViewId="0">
      <selection activeCell="K26" sqref="K26"/>
    </sheetView>
  </sheetViews>
  <sheetFormatPr defaultRowHeight="15" x14ac:dyDescent="0.25"/>
  <cols>
    <col min="1" max="1" width="8.7109375" style="3" customWidth="1"/>
    <col min="2" max="2" width="42.42578125" customWidth="1"/>
    <col min="3" max="3" width="8.7109375" style="3" customWidth="1"/>
    <col min="4" max="4" width="24.5703125" style="8" customWidth="1"/>
    <col min="5" max="5" width="14.28515625" style="3" customWidth="1"/>
  </cols>
  <sheetData>
    <row r="1" spans="1:5" ht="48" customHeight="1" thickBot="1" x14ac:dyDescent="0.3">
      <c r="A1" s="53" t="s">
        <v>153</v>
      </c>
      <c r="B1" s="54"/>
      <c r="C1" s="54"/>
      <c r="D1" s="54"/>
      <c r="E1" s="55"/>
    </row>
    <row r="2" spans="1:5" s="2" customFormat="1" ht="46.5" customHeight="1" thickBot="1" x14ac:dyDescent="0.3">
      <c r="A2" s="38" t="s">
        <v>88</v>
      </c>
      <c r="B2" s="39" t="s">
        <v>159</v>
      </c>
      <c r="C2" s="39" t="s">
        <v>0</v>
      </c>
      <c r="D2" s="40" t="str">
        <f>'budynki i budowle'!D2</f>
        <v>Wartość księgowa BRUTTO środka trwałego na dzień 31.10.2020</v>
      </c>
      <c r="E2" s="41" t="s">
        <v>1</v>
      </c>
    </row>
    <row r="3" spans="1:5" x14ac:dyDescent="0.25">
      <c r="A3" s="34">
        <v>1</v>
      </c>
      <c r="B3" s="35" t="s">
        <v>38</v>
      </c>
      <c r="C3" s="34">
        <v>310</v>
      </c>
      <c r="D3" s="36">
        <v>249652.66</v>
      </c>
      <c r="E3" s="37">
        <v>41091</v>
      </c>
    </row>
    <row r="4" spans="1:5" x14ac:dyDescent="0.25">
      <c r="A4" s="7">
        <v>2</v>
      </c>
      <c r="B4" s="6" t="s">
        <v>39</v>
      </c>
      <c r="C4" s="7">
        <v>449</v>
      </c>
      <c r="D4" s="9">
        <f>222826.33+15778.86</f>
        <v>238605.19</v>
      </c>
      <c r="E4" s="11">
        <v>41091</v>
      </c>
    </row>
    <row r="5" spans="1:5" x14ac:dyDescent="0.25">
      <c r="A5" s="7">
        <v>3</v>
      </c>
      <c r="B5" s="6" t="s">
        <v>40</v>
      </c>
      <c r="C5" s="7">
        <v>599</v>
      </c>
      <c r="D5" s="9">
        <v>1009655.85</v>
      </c>
      <c r="E5" s="11">
        <v>41091</v>
      </c>
    </row>
    <row r="6" spans="1:5" ht="30" x14ac:dyDescent="0.25">
      <c r="A6" s="7">
        <v>4</v>
      </c>
      <c r="B6" s="27" t="s">
        <v>139</v>
      </c>
      <c r="C6" s="7">
        <v>599</v>
      </c>
      <c r="D6" s="9">
        <f>7318594.35+5865305.42+238574.64</f>
        <v>13422474.41</v>
      </c>
      <c r="E6" s="11">
        <v>41091</v>
      </c>
    </row>
    <row r="7" spans="1:5" x14ac:dyDescent="0.25">
      <c r="A7" s="7">
        <v>5</v>
      </c>
      <c r="B7" s="6" t="s">
        <v>41</v>
      </c>
      <c r="C7" s="7">
        <v>599</v>
      </c>
      <c r="D7" s="9">
        <v>987931.36</v>
      </c>
      <c r="E7" s="11">
        <v>41091</v>
      </c>
    </row>
    <row r="8" spans="1:5" x14ac:dyDescent="0.25">
      <c r="A8" s="7">
        <v>6</v>
      </c>
      <c r="B8" s="6" t="s">
        <v>42</v>
      </c>
      <c r="C8" s="7">
        <v>529</v>
      </c>
      <c r="D8" s="9">
        <v>708435.04</v>
      </c>
      <c r="E8" s="11">
        <v>41088</v>
      </c>
    </row>
    <row r="9" spans="1:5" x14ac:dyDescent="0.25">
      <c r="A9" s="7">
        <v>7</v>
      </c>
      <c r="B9" s="6" t="s">
        <v>43</v>
      </c>
      <c r="C9" s="7">
        <v>580</v>
      </c>
      <c r="D9" s="9">
        <v>402383</v>
      </c>
      <c r="E9" s="11">
        <v>41051</v>
      </c>
    </row>
    <row r="10" spans="1:5" x14ac:dyDescent="0.25">
      <c r="A10" s="7">
        <v>8</v>
      </c>
      <c r="B10" s="6" t="s">
        <v>44</v>
      </c>
      <c r="C10" s="7">
        <v>580</v>
      </c>
      <c r="D10" s="9">
        <v>441830.13</v>
      </c>
      <c r="E10" s="11">
        <v>41051</v>
      </c>
    </row>
    <row r="11" spans="1:5" x14ac:dyDescent="0.25">
      <c r="A11" s="7">
        <v>9</v>
      </c>
      <c r="B11" s="6" t="s">
        <v>45</v>
      </c>
      <c r="C11" s="7">
        <v>580</v>
      </c>
      <c r="D11" s="9">
        <v>721053.09</v>
      </c>
      <c r="E11" s="11">
        <v>41051</v>
      </c>
    </row>
    <row r="12" spans="1:5" x14ac:dyDescent="0.25">
      <c r="A12" s="7">
        <v>10</v>
      </c>
      <c r="B12" s="6" t="s">
        <v>46</v>
      </c>
      <c r="C12" s="7">
        <v>580</v>
      </c>
      <c r="D12" s="9">
        <v>721053.09</v>
      </c>
      <c r="E12" s="11">
        <v>41051</v>
      </c>
    </row>
    <row r="13" spans="1:5" x14ac:dyDescent="0.25">
      <c r="A13" s="7">
        <v>11</v>
      </c>
      <c r="B13" s="6" t="s">
        <v>47</v>
      </c>
      <c r="C13" s="7">
        <v>599</v>
      </c>
      <c r="D13" s="9">
        <v>1355908.72</v>
      </c>
      <c r="E13" s="11">
        <v>41395</v>
      </c>
    </row>
    <row r="14" spans="1:5" x14ac:dyDescent="0.25">
      <c r="A14" s="7">
        <v>12</v>
      </c>
      <c r="B14" s="6" t="s">
        <v>48</v>
      </c>
      <c r="C14" s="7">
        <v>599</v>
      </c>
      <c r="D14" s="9">
        <v>912148.12</v>
      </c>
      <c r="E14" s="11">
        <v>41080</v>
      </c>
    </row>
    <row r="15" spans="1:5" x14ac:dyDescent="0.25">
      <c r="A15" s="7">
        <v>13</v>
      </c>
      <c r="B15" s="6" t="s">
        <v>49</v>
      </c>
      <c r="C15" s="7">
        <v>599</v>
      </c>
      <c r="D15" s="9">
        <v>724651.01</v>
      </c>
      <c r="E15" s="11">
        <v>41089</v>
      </c>
    </row>
    <row r="16" spans="1:5" x14ac:dyDescent="0.25">
      <c r="A16" s="7">
        <v>14</v>
      </c>
      <c r="B16" s="6" t="s">
        <v>50</v>
      </c>
      <c r="C16" s="7">
        <v>580</v>
      </c>
      <c r="D16" s="9">
        <v>881135.09</v>
      </c>
      <c r="E16" s="11">
        <v>41128</v>
      </c>
    </row>
    <row r="17" spans="1:5" x14ac:dyDescent="0.25">
      <c r="A17" s="7">
        <v>15</v>
      </c>
      <c r="B17" s="6" t="s">
        <v>51</v>
      </c>
      <c r="C17" s="7">
        <v>580</v>
      </c>
      <c r="D17" s="9">
        <v>280980.58</v>
      </c>
      <c r="E17" s="11">
        <v>41141</v>
      </c>
    </row>
    <row r="18" spans="1:5" x14ac:dyDescent="0.25">
      <c r="A18" s="7">
        <v>16</v>
      </c>
      <c r="B18" s="6" t="s">
        <v>52</v>
      </c>
      <c r="C18" s="7">
        <v>580</v>
      </c>
      <c r="D18" s="9">
        <v>545577.62</v>
      </c>
      <c r="E18" s="11">
        <v>42109</v>
      </c>
    </row>
    <row r="19" spans="1:5" x14ac:dyDescent="0.25">
      <c r="A19" s="7">
        <v>17</v>
      </c>
      <c r="B19" s="6" t="s">
        <v>53</v>
      </c>
      <c r="C19" s="7">
        <v>580</v>
      </c>
      <c r="D19" s="9">
        <v>271016.2</v>
      </c>
      <c r="E19" s="11">
        <v>42109</v>
      </c>
    </row>
    <row r="20" spans="1:5" x14ac:dyDescent="0.25">
      <c r="A20" s="7">
        <v>18</v>
      </c>
      <c r="B20" s="6" t="s">
        <v>54</v>
      </c>
      <c r="C20" s="7">
        <v>613</v>
      </c>
      <c r="D20" s="9">
        <f>703738.97+91965.79</f>
        <v>795704.76</v>
      </c>
      <c r="E20" s="11">
        <v>41091</v>
      </c>
    </row>
    <row r="21" spans="1:5" x14ac:dyDescent="0.25">
      <c r="A21" s="7">
        <v>19</v>
      </c>
      <c r="B21" s="6" t="s">
        <v>55</v>
      </c>
      <c r="C21" s="7">
        <v>660</v>
      </c>
      <c r="D21" s="9">
        <v>162488.10999999999</v>
      </c>
      <c r="E21" s="11">
        <v>41091</v>
      </c>
    </row>
    <row r="22" spans="1:5" x14ac:dyDescent="0.25">
      <c r="A22" s="7">
        <v>20</v>
      </c>
      <c r="B22" s="6" t="s">
        <v>56</v>
      </c>
      <c r="C22" s="7">
        <v>660</v>
      </c>
      <c r="D22" s="9">
        <v>162428.03</v>
      </c>
      <c r="E22" s="11">
        <v>41091</v>
      </c>
    </row>
    <row r="23" spans="1:5" x14ac:dyDescent="0.25">
      <c r="A23" s="7">
        <v>21</v>
      </c>
      <c r="B23" s="6" t="s">
        <v>57</v>
      </c>
      <c r="C23" s="7">
        <v>669</v>
      </c>
      <c r="D23" s="9">
        <v>369766.11</v>
      </c>
      <c r="E23" s="11">
        <v>41091</v>
      </c>
    </row>
    <row r="24" spans="1:5" x14ac:dyDescent="0.25">
      <c r="A24" s="7">
        <v>22</v>
      </c>
      <c r="B24" s="6" t="s">
        <v>58</v>
      </c>
      <c r="C24" s="7">
        <v>659</v>
      </c>
      <c r="D24" s="9">
        <v>961809.52</v>
      </c>
      <c r="E24" s="11">
        <v>41093</v>
      </c>
    </row>
    <row r="25" spans="1:5" x14ac:dyDescent="0.25">
      <c r="A25" s="7">
        <v>23</v>
      </c>
      <c r="B25" s="6" t="s">
        <v>59</v>
      </c>
      <c r="C25" s="7">
        <v>669</v>
      </c>
      <c r="D25" s="9">
        <v>62365</v>
      </c>
      <c r="E25" s="11">
        <v>41334</v>
      </c>
    </row>
    <row r="26" spans="1:5" x14ac:dyDescent="0.25">
      <c r="A26" s="7">
        <v>24</v>
      </c>
      <c r="B26" s="6" t="s">
        <v>60</v>
      </c>
      <c r="C26" s="7">
        <v>663</v>
      </c>
      <c r="D26" s="9">
        <v>309211.21999999997</v>
      </c>
      <c r="E26" s="11">
        <v>41668</v>
      </c>
    </row>
    <row r="27" spans="1:5" x14ac:dyDescent="0.25">
      <c r="A27" s="7">
        <v>25</v>
      </c>
      <c r="B27" s="6" t="s">
        <v>61</v>
      </c>
      <c r="C27" s="7">
        <v>669</v>
      </c>
      <c r="D27" s="9">
        <v>814188.55</v>
      </c>
      <c r="E27" s="11">
        <v>42338</v>
      </c>
    </row>
    <row r="28" spans="1:5" x14ac:dyDescent="0.25">
      <c r="A28" s="7">
        <v>26</v>
      </c>
      <c r="B28" s="6" t="s">
        <v>116</v>
      </c>
      <c r="C28" s="7">
        <v>641</v>
      </c>
      <c r="D28" s="9">
        <v>32506.41</v>
      </c>
      <c r="E28" s="11">
        <v>42703</v>
      </c>
    </row>
    <row r="29" spans="1:5" x14ac:dyDescent="0.25">
      <c r="A29" s="7">
        <v>27</v>
      </c>
      <c r="B29" s="6" t="s">
        <v>130</v>
      </c>
      <c r="C29" s="7">
        <v>663</v>
      </c>
      <c r="D29" s="9">
        <v>101500</v>
      </c>
      <c r="E29" s="11">
        <v>43098</v>
      </c>
    </row>
    <row r="30" spans="1:5" x14ac:dyDescent="0.25">
      <c r="A30" s="7">
        <v>28</v>
      </c>
      <c r="B30" s="6" t="s">
        <v>170</v>
      </c>
      <c r="C30" s="7">
        <v>492</v>
      </c>
      <c r="D30" s="9">
        <v>657983.76</v>
      </c>
      <c r="E30" s="11">
        <v>43830</v>
      </c>
    </row>
    <row r="31" spans="1:5" x14ac:dyDescent="0.25">
      <c r="A31" s="7">
        <v>29</v>
      </c>
      <c r="B31" s="6" t="s">
        <v>173</v>
      </c>
      <c r="C31" s="7">
        <v>580</v>
      </c>
      <c r="D31" s="9">
        <v>407488.15</v>
      </c>
      <c r="E31" s="11">
        <v>43830</v>
      </c>
    </row>
    <row r="32" spans="1:5" x14ac:dyDescent="0.25">
      <c r="A32" s="7">
        <v>30</v>
      </c>
      <c r="B32" s="6" t="s">
        <v>171</v>
      </c>
      <c r="C32" s="7">
        <v>580</v>
      </c>
      <c r="D32" s="9">
        <v>388000</v>
      </c>
      <c r="E32" s="11">
        <v>44043</v>
      </c>
    </row>
    <row r="33" spans="1:5" x14ac:dyDescent="0.25">
      <c r="A33" s="7">
        <v>31</v>
      </c>
      <c r="B33" s="6" t="s">
        <v>172</v>
      </c>
      <c r="C33" s="7">
        <v>659</v>
      </c>
      <c r="D33" s="9">
        <v>801928.65</v>
      </c>
      <c r="E33" s="11">
        <v>43861</v>
      </c>
    </row>
    <row r="34" spans="1:5" ht="15.75" thickBot="1" x14ac:dyDescent="0.3">
      <c r="A34" s="17"/>
      <c r="B34" s="16"/>
      <c r="C34" s="17"/>
      <c r="D34" s="18"/>
      <c r="E34" s="52"/>
    </row>
    <row r="35" spans="1:5" s="15" customFormat="1" ht="21" customHeight="1" thickBot="1" x14ac:dyDescent="0.3">
      <c r="A35" s="20"/>
      <c r="B35" s="21"/>
      <c r="C35" s="21"/>
      <c r="D35" s="21">
        <f>SUM(D3:D33)</f>
        <v>29901859.429999996</v>
      </c>
      <c r="E35" s="22"/>
    </row>
  </sheetData>
  <mergeCells count="1">
    <mergeCell ref="A1:E1"/>
  </mergeCells>
  <pageMargins left="0.25" right="0.25" top="0.75" bottom="0.75" header="0.3" footer="0.3"/>
  <pageSetup paperSize="9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19" sqref="D19"/>
    </sheetView>
  </sheetViews>
  <sheetFormatPr defaultRowHeight="15" x14ac:dyDescent="0.25"/>
  <cols>
    <col min="1" max="1" width="3.85546875" style="3" customWidth="1"/>
    <col min="2" max="2" width="41.5703125" customWidth="1"/>
    <col min="3" max="3" width="6.7109375" style="3" customWidth="1"/>
    <col min="4" max="4" width="24.5703125" style="8" customWidth="1"/>
    <col min="5" max="5" width="10.5703125" style="3" customWidth="1"/>
  </cols>
  <sheetData>
    <row r="1" spans="1:5" ht="48" customHeight="1" thickBot="1" x14ac:dyDescent="0.3">
      <c r="A1" s="53" t="s">
        <v>154</v>
      </c>
      <c r="B1" s="54"/>
      <c r="C1" s="54"/>
      <c r="D1" s="54"/>
      <c r="E1" s="55"/>
    </row>
    <row r="2" spans="1:5" ht="48" customHeight="1" thickBot="1" x14ac:dyDescent="0.3">
      <c r="A2" s="38" t="s">
        <v>88</v>
      </c>
      <c r="B2" s="39" t="s">
        <v>158</v>
      </c>
      <c r="C2" s="39" t="s">
        <v>0</v>
      </c>
      <c r="D2" s="40" t="str">
        <f>'budynki i budowle'!D2</f>
        <v>Wartość księgowa BRUTTO środka trwałego na dzień 31.10.2020</v>
      </c>
      <c r="E2" s="41" t="s">
        <v>1</v>
      </c>
    </row>
    <row r="3" spans="1:5" x14ac:dyDescent="0.25">
      <c r="A3" s="42">
        <v>1</v>
      </c>
      <c r="B3" s="35" t="s">
        <v>62</v>
      </c>
      <c r="C3" s="42">
        <v>742</v>
      </c>
      <c r="D3" s="45">
        <v>596728.42000000004</v>
      </c>
      <c r="E3" s="43">
        <v>41051</v>
      </c>
    </row>
    <row r="4" spans="1:5" x14ac:dyDescent="0.25">
      <c r="A4" s="4">
        <v>2</v>
      </c>
      <c r="B4" s="6" t="s">
        <v>63</v>
      </c>
      <c r="C4" s="4">
        <v>742</v>
      </c>
      <c r="D4" s="12">
        <v>477845.12</v>
      </c>
      <c r="E4" s="10">
        <v>41051</v>
      </c>
    </row>
    <row r="5" spans="1:5" x14ac:dyDescent="0.25">
      <c r="A5" s="4">
        <v>3</v>
      </c>
      <c r="B5" s="6" t="s">
        <v>64</v>
      </c>
      <c r="C5" s="4">
        <v>746</v>
      </c>
      <c r="D5" s="12">
        <v>340130.23</v>
      </c>
      <c r="E5" s="10">
        <v>41131</v>
      </c>
    </row>
    <row r="6" spans="1:5" x14ac:dyDescent="0.25">
      <c r="A6" s="4">
        <v>4</v>
      </c>
      <c r="B6" s="6" t="s">
        <v>65</v>
      </c>
      <c r="C6" s="4">
        <v>748</v>
      </c>
      <c r="D6" s="12">
        <v>81225.17</v>
      </c>
      <c r="E6" s="10">
        <v>41051</v>
      </c>
    </row>
    <row r="7" spans="1:5" x14ac:dyDescent="0.25">
      <c r="A7" s="4">
        <v>5</v>
      </c>
      <c r="B7" s="6" t="s">
        <v>66</v>
      </c>
      <c r="C7" s="4">
        <v>762</v>
      </c>
      <c r="D7" s="12">
        <v>243970.23</v>
      </c>
      <c r="E7" s="10">
        <v>41051</v>
      </c>
    </row>
    <row r="8" spans="1:5" x14ac:dyDescent="0.25">
      <c r="A8" s="4">
        <v>6</v>
      </c>
      <c r="B8" s="6" t="s">
        <v>67</v>
      </c>
      <c r="C8" s="4">
        <v>763</v>
      </c>
      <c r="D8" s="12">
        <f>124855.85+4764.54+22354.34</f>
        <v>151974.73000000001</v>
      </c>
      <c r="E8" s="10">
        <v>41051</v>
      </c>
    </row>
    <row r="9" spans="1:5" x14ac:dyDescent="0.25">
      <c r="A9" s="4">
        <v>7</v>
      </c>
      <c r="B9" s="6" t="s">
        <v>68</v>
      </c>
      <c r="C9" s="4">
        <v>746</v>
      </c>
      <c r="D9" s="12">
        <v>10417.620000000001</v>
      </c>
      <c r="E9" s="10">
        <v>41129</v>
      </c>
    </row>
    <row r="10" spans="1:5" x14ac:dyDescent="0.25">
      <c r="A10" s="4">
        <v>8</v>
      </c>
      <c r="B10" s="6" t="s">
        <v>69</v>
      </c>
      <c r="C10" s="4">
        <v>748</v>
      </c>
      <c r="D10" s="12">
        <v>45607.41</v>
      </c>
      <c r="E10" s="10">
        <v>41131</v>
      </c>
    </row>
    <row r="11" spans="1:5" x14ac:dyDescent="0.25">
      <c r="A11" s="4">
        <v>9</v>
      </c>
      <c r="B11" s="6" t="s">
        <v>70</v>
      </c>
      <c r="C11" s="4">
        <v>748</v>
      </c>
      <c r="D11" s="12">
        <v>49919.89</v>
      </c>
      <c r="E11" s="10">
        <v>41131</v>
      </c>
    </row>
    <row r="12" spans="1:5" x14ac:dyDescent="0.25">
      <c r="A12" s="4">
        <v>10</v>
      </c>
      <c r="B12" s="6" t="s">
        <v>71</v>
      </c>
      <c r="C12" s="4">
        <v>763</v>
      </c>
      <c r="D12" s="12">
        <v>126558.25</v>
      </c>
      <c r="E12" s="10">
        <v>42109</v>
      </c>
    </row>
    <row r="13" spans="1:5" ht="15.75" thickBot="1" x14ac:dyDescent="0.3">
      <c r="A13" s="4">
        <v>11</v>
      </c>
      <c r="B13" s="6" t="s">
        <v>162</v>
      </c>
      <c r="C13" s="4">
        <v>747</v>
      </c>
      <c r="D13" s="12">
        <v>5666.96</v>
      </c>
      <c r="E13" s="10">
        <v>43598</v>
      </c>
    </row>
    <row r="14" spans="1:5" s="15" customFormat="1" ht="21" customHeight="1" thickBot="1" x14ac:dyDescent="0.3">
      <c r="A14" s="20"/>
      <c r="B14" s="21"/>
      <c r="C14" s="21"/>
      <c r="D14" s="21">
        <f>SUM(D3:D13)</f>
        <v>2130044.0299999998</v>
      </c>
      <c r="E14" s="22"/>
    </row>
    <row r="21" spans="5:5" x14ac:dyDescent="0.25">
      <c r="E21" s="8"/>
    </row>
    <row r="22" spans="5:5" x14ac:dyDescent="0.25">
      <c r="E22" s="8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workbookViewId="0">
      <selection activeCell="D26" sqref="D26"/>
    </sheetView>
  </sheetViews>
  <sheetFormatPr defaultRowHeight="15" x14ac:dyDescent="0.25"/>
  <cols>
    <col min="1" max="1" width="5.28515625" style="3" customWidth="1"/>
    <col min="2" max="2" width="46.7109375" customWidth="1"/>
    <col min="3" max="3" width="7.28515625" style="3" customWidth="1"/>
    <col min="4" max="4" width="24.28515625" style="8" customWidth="1"/>
    <col min="5" max="5" width="10.85546875" style="3" customWidth="1"/>
    <col min="6" max="6" width="5.7109375" style="3" customWidth="1"/>
  </cols>
  <sheetData>
    <row r="1" spans="1:6" ht="48" customHeight="1" thickBot="1" x14ac:dyDescent="0.3">
      <c r="A1" s="53" t="s">
        <v>155</v>
      </c>
      <c r="B1" s="54"/>
      <c r="C1" s="54"/>
      <c r="D1" s="54"/>
      <c r="E1" s="55"/>
      <c r="F1"/>
    </row>
    <row r="2" spans="1:6" ht="52.5" customHeight="1" thickBot="1" x14ac:dyDescent="0.3">
      <c r="A2" s="38" t="s">
        <v>88</v>
      </c>
      <c r="B2" s="39" t="s">
        <v>157</v>
      </c>
      <c r="C2" s="39" t="s">
        <v>0</v>
      </c>
      <c r="D2" s="40" t="str">
        <f>'budynki i budowle'!D2</f>
        <v>Wartość księgowa BRUTTO środka trwałego na dzień 31.10.2020</v>
      </c>
      <c r="E2" s="41" t="s">
        <v>1</v>
      </c>
      <c r="F2" s="5"/>
    </row>
    <row r="3" spans="1:6" x14ac:dyDescent="0.25">
      <c r="A3" s="42">
        <v>1</v>
      </c>
      <c r="B3" s="35" t="s">
        <v>72</v>
      </c>
      <c r="C3" s="34">
        <v>801</v>
      </c>
      <c r="D3" s="45">
        <v>21615.17</v>
      </c>
      <c r="E3" s="43">
        <v>42338</v>
      </c>
    </row>
    <row r="4" spans="1:6" x14ac:dyDescent="0.25">
      <c r="A4" s="4">
        <v>2</v>
      </c>
      <c r="B4" s="6" t="s">
        <v>73</v>
      </c>
      <c r="C4" s="7">
        <v>801</v>
      </c>
      <c r="D4" s="12">
        <v>5695.57</v>
      </c>
      <c r="E4" s="10">
        <v>42338</v>
      </c>
    </row>
    <row r="5" spans="1:6" x14ac:dyDescent="0.25">
      <c r="A5" s="4">
        <v>3</v>
      </c>
      <c r="B5" s="6" t="s">
        <v>74</v>
      </c>
      <c r="C5" s="7">
        <v>801</v>
      </c>
      <c r="D5" s="12">
        <v>3896.13</v>
      </c>
      <c r="E5" s="10">
        <v>42338</v>
      </c>
    </row>
    <row r="6" spans="1:6" x14ac:dyDescent="0.25">
      <c r="A6" s="4">
        <v>4</v>
      </c>
      <c r="B6" s="6" t="s">
        <v>75</v>
      </c>
      <c r="C6" s="7">
        <v>801</v>
      </c>
      <c r="D6" s="12">
        <v>28902.46</v>
      </c>
      <c r="E6" s="10">
        <v>42338</v>
      </c>
    </row>
    <row r="7" spans="1:6" x14ac:dyDescent="0.25">
      <c r="A7" s="4">
        <v>5</v>
      </c>
      <c r="B7" s="6" t="s">
        <v>76</v>
      </c>
      <c r="C7" s="7">
        <v>801</v>
      </c>
      <c r="D7" s="12">
        <v>30816.67</v>
      </c>
      <c r="E7" s="10">
        <v>42338</v>
      </c>
    </row>
    <row r="8" spans="1:6" x14ac:dyDescent="0.25">
      <c r="A8" s="4">
        <v>6</v>
      </c>
      <c r="B8" s="6" t="s">
        <v>77</v>
      </c>
      <c r="C8" s="7">
        <v>801</v>
      </c>
      <c r="D8" s="12">
        <v>6453</v>
      </c>
      <c r="E8" s="10">
        <v>42338</v>
      </c>
    </row>
    <row r="9" spans="1:6" x14ac:dyDescent="0.25">
      <c r="A9" s="4">
        <v>7</v>
      </c>
      <c r="B9" s="6" t="s">
        <v>78</v>
      </c>
      <c r="C9" s="7">
        <v>801</v>
      </c>
      <c r="D9" s="12">
        <v>7298.78</v>
      </c>
      <c r="E9" s="10">
        <v>42338</v>
      </c>
    </row>
    <row r="10" spans="1:6" x14ac:dyDescent="0.25">
      <c r="A10" s="4">
        <v>8</v>
      </c>
      <c r="B10" s="6" t="s">
        <v>79</v>
      </c>
      <c r="C10" s="7">
        <v>801</v>
      </c>
      <c r="D10" s="12">
        <v>7255.16</v>
      </c>
      <c r="E10" s="10">
        <v>42338</v>
      </c>
    </row>
    <row r="11" spans="1:6" x14ac:dyDescent="0.25">
      <c r="A11" s="4">
        <v>9</v>
      </c>
      <c r="B11" s="6" t="s">
        <v>80</v>
      </c>
      <c r="C11" s="7">
        <v>801</v>
      </c>
      <c r="D11" s="12">
        <v>10155.17</v>
      </c>
      <c r="E11" s="10">
        <v>42338</v>
      </c>
    </row>
    <row r="12" spans="1:6" x14ac:dyDescent="0.25">
      <c r="A12" s="4">
        <v>10</v>
      </c>
      <c r="B12" s="6" t="s">
        <v>81</v>
      </c>
      <c r="C12" s="7">
        <v>801</v>
      </c>
      <c r="D12" s="12">
        <v>51535.56</v>
      </c>
      <c r="E12" s="10">
        <v>42338</v>
      </c>
    </row>
    <row r="13" spans="1:6" x14ac:dyDescent="0.25">
      <c r="A13" s="4">
        <v>11</v>
      </c>
      <c r="B13" s="6" t="s">
        <v>82</v>
      </c>
      <c r="C13" s="7">
        <v>801</v>
      </c>
      <c r="D13" s="12">
        <v>6464.85</v>
      </c>
      <c r="E13" s="10">
        <v>42338</v>
      </c>
    </row>
    <row r="14" spans="1:6" x14ac:dyDescent="0.25">
      <c r="A14" s="4">
        <v>12</v>
      </c>
      <c r="B14" s="6" t="s">
        <v>83</v>
      </c>
      <c r="C14" s="7">
        <v>801</v>
      </c>
      <c r="D14" s="12">
        <v>6464.85</v>
      </c>
      <c r="E14" s="10">
        <v>42338</v>
      </c>
    </row>
    <row r="15" spans="1:6" x14ac:dyDescent="0.25">
      <c r="A15" s="4">
        <v>13</v>
      </c>
      <c r="B15" s="6" t="s">
        <v>82</v>
      </c>
      <c r="C15" s="7">
        <v>801</v>
      </c>
      <c r="D15" s="12">
        <v>6464.85</v>
      </c>
      <c r="E15" s="10">
        <v>42338</v>
      </c>
    </row>
    <row r="16" spans="1:6" x14ac:dyDescent="0.25">
      <c r="A16" s="4">
        <v>14</v>
      </c>
      <c r="B16" s="6" t="s">
        <v>84</v>
      </c>
      <c r="C16" s="7">
        <v>801</v>
      </c>
      <c r="D16" s="12">
        <v>12049.86</v>
      </c>
      <c r="E16" s="10">
        <v>42338</v>
      </c>
    </row>
    <row r="17" spans="1:5" x14ac:dyDescent="0.25">
      <c r="A17" s="4">
        <v>15</v>
      </c>
      <c r="B17" s="6" t="s">
        <v>101</v>
      </c>
      <c r="C17" s="7">
        <v>806</v>
      </c>
      <c r="D17" s="12">
        <v>34119.56</v>
      </c>
      <c r="E17" s="10">
        <v>42734</v>
      </c>
    </row>
    <row r="18" spans="1:5" x14ac:dyDescent="0.25">
      <c r="A18" s="4">
        <v>16</v>
      </c>
      <c r="B18" s="6" t="s">
        <v>102</v>
      </c>
      <c r="C18" s="7">
        <v>806</v>
      </c>
      <c r="D18" s="12">
        <v>30133.43</v>
      </c>
      <c r="E18" s="10">
        <v>42734</v>
      </c>
    </row>
    <row r="19" spans="1:5" x14ac:dyDescent="0.25">
      <c r="A19" s="4">
        <v>17</v>
      </c>
      <c r="B19" s="6" t="s">
        <v>103</v>
      </c>
      <c r="C19" s="7">
        <v>806</v>
      </c>
      <c r="D19" s="12">
        <v>5602.95</v>
      </c>
      <c r="E19" s="10">
        <v>42734</v>
      </c>
    </row>
    <row r="20" spans="1:5" x14ac:dyDescent="0.25">
      <c r="A20" s="4">
        <v>18</v>
      </c>
      <c r="B20" s="6" t="s">
        <v>104</v>
      </c>
      <c r="C20" s="7">
        <v>806</v>
      </c>
      <c r="D20" s="12">
        <v>1148.44</v>
      </c>
      <c r="E20" s="10">
        <v>42975</v>
      </c>
    </row>
    <row r="21" spans="1:5" x14ac:dyDescent="0.25">
      <c r="A21" s="4">
        <v>19</v>
      </c>
      <c r="B21" s="6" t="s">
        <v>163</v>
      </c>
      <c r="C21" s="7">
        <v>806</v>
      </c>
      <c r="D21" s="12">
        <v>96011.39</v>
      </c>
      <c r="E21" s="10">
        <v>43672</v>
      </c>
    </row>
    <row r="22" spans="1:5" x14ac:dyDescent="0.25">
      <c r="A22" s="4">
        <v>20</v>
      </c>
      <c r="B22" s="6" t="s">
        <v>85</v>
      </c>
      <c r="C22" s="7">
        <v>808</v>
      </c>
      <c r="D22" s="12">
        <v>11220</v>
      </c>
      <c r="E22" s="10">
        <v>41088</v>
      </c>
    </row>
    <row r="23" spans="1:5" x14ac:dyDescent="0.25">
      <c r="A23" s="4">
        <v>21</v>
      </c>
      <c r="B23" s="6" t="s">
        <v>87</v>
      </c>
      <c r="C23" s="7">
        <v>808</v>
      </c>
      <c r="D23" s="12">
        <v>26216</v>
      </c>
      <c r="E23" s="10">
        <v>41638</v>
      </c>
    </row>
    <row r="24" spans="1:5" x14ac:dyDescent="0.25">
      <c r="A24" s="4">
        <v>22</v>
      </c>
      <c r="B24" s="6" t="s">
        <v>86</v>
      </c>
      <c r="C24" s="7">
        <v>808</v>
      </c>
      <c r="D24" s="12">
        <v>57302.81</v>
      </c>
      <c r="E24" s="10">
        <v>42703</v>
      </c>
    </row>
    <row r="25" spans="1:5" ht="15.75" thickBot="1" x14ac:dyDescent="0.3">
      <c r="A25" s="4">
        <v>23</v>
      </c>
      <c r="B25" s="6" t="s">
        <v>111</v>
      </c>
      <c r="C25" s="7">
        <v>808</v>
      </c>
      <c r="D25" s="12">
        <v>13290.41</v>
      </c>
      <c r="E25" s="10">
        <v>42734</v>
      </c>
    </row>
    <row r="26" spans="1:5" s="15" customFormat="1" ht="21" customHeight="1" thickBot="1" x14ac:dyDescent="0.3">
      <c r="A26" s="20"/>
      <c r="B26" s="21"/>
      <c r="C26" s="21"/>
      <c r="D26" s="21">
        <f>SUM(D3:D25)</f>
        <v>480113.07</v>
      </c>
      <c r="E26" s="22"/>
    </row>
  </sheetData>
  <mergeCells count="1">
    <mergeCell ref="A1:E1"/>
  </mergeCells>
  <pageMargins left="0.25" right="0.25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opLeftCell="A4" workbookViewId="0">
      <selection activeCell="A23" sqref="A23"/>
    </sheetView>
  </sheetViews>
  <sheetFormatPr defaultRowHeight="15" x14ac:dyDescent="0.25"/>
  <cols>
    <col min="1" max="1" width="6.7109375" style="3" customWidth="1"/>
    <col min="2" max="2" width="53" customWidth="1"/>
    <col min="3" max="3" width="8.7109375" style="3" customWidth="1"/>
    <col min="4" max="4" width="25.7109375" style="8" customWidth="1"/>
    <col min="5" max="5" width="13.42578125" style="3" bestFit="1" customWidth="1"/>
    <col min="6" max="6" width="5.7109375" style="3" customWidth="1"/>
  </cols>
  <sheetData>
    <row r="1" spans="1:6" ht="48" customHeight="1" thickBot="1" x14ac:dyDescent="0.3">
      <c r="A1" s="53" t="s">
        <v>156</v>
      </c>
      <c r="B1" s="54"/>
      <c r="C1" s="54"/>
      <c r="D1" s="54"/>
      <c r="E1" s="55"/>
      <c r="F1"/>
    </row>
    <row r="2" spans="1:6" ht="52.5" customHeight="1" thickBot="1" x14ac:dyDescent="0.3">
      <c r="A2" s="38" t="s">
        <v>88</v>
      </c>
      <c r="B2" s="39" t="s">
        <v>134</v>
      </c>
      <c r="C2" s="39" t="s">
        <v>0</v>
      </c>
      <c r="D2" s="40" t="str">
        <f>'budynki i budowle'!D2</f>
        <v>Wartość księgowa BRUTTO środka trwałego na dzień 31.10.2020</v>
      </c>
      <c r="E2" s="41" t="s">
        <v>1</v>
      </c>
      <c r="F2" s="5"/>
    </row>
    <row r="3" spans="1:6" x14ac:dyDescent="0.25">
      <c r="A3" s="42">
        <v>1</v>
      </c>
      <c r="B3" s="35" t="s">
        <v>100</v>
      </c>
      <c r="C3" s="34">
        <v>211</v>
      </c>
      <c r="D3" s="36">
        <v>139307.18</v>
      </c>
      <c r="E3" s="43">
        <v>41091</v>
      </c>
    </row>
    <row r="4" spans="1:6" ht="15.75" customHeight="1" x14ac:dyDescent="0.25">
      <c r="A4" s="4">
        <v>2</v>
      </c>
      <c r="B4" s="6" t="s">
        <v>112</v>
      </c>
      <c r="C4" s="7">
        <v>491</v>
      </c>
      <c r="D4" s="9">
        <v>7413.32</v>
      </c>
      <c r="E4" s="10">
        <v>43007</v>
      </c>
    </row>
    <row r="5" spans="1:6" x14ac:dyDescent="0.25">
      <c r="A5" s="4">
        <v>3</v>
      </c>
      <c r="B5" s="6" t="s">
        <v>117</v>
      </c>
      <c r="C5" s="7">
        <v>652</v>
      </c>
      <c r="D5" s="9">
        <v>3602.2</v>
      </c>
      <c r="E5" s="10">
        <v>42886</v>
      </c>
    </row>
    <row r="6" spans="1:6" x14ac:dyDescent="0.25">
      <c r="A6" s="4">
        <v>4</v>
      </c>
      <c r="B6" s="6" t="s">
        <v>118</v>
      </c>
      <c r="C6" s="7">
        <v>652</v>
      </c>
      <c r="D6" s="9">
        <v>3602.2</v>
      </c>
      <c r="E6" s="10">
        <v>42886</v>
      </c>
    </row>
    <row r="7" spans="1:6" x14ac:dyDescent="0.25">
      <c r="A7" s="4">
        <v>5</v>
      </c>
      <c r="B7" s="6" t="s">
        <v>119</v>
      </c>
      <c r="C7" s="7">
        <v>652</v>
      </c>
      <c r="D7" s="9">
        <v>3602.2</v>
      </c>
      <c r="E7" s="10">
        <v>42886</v>
      </c>
    </row>
    <row r="8" spans="1:6" x14ac:dyDescent="0.25">
      <c r="A8" s="4">
        <v>6</v>
      </c>
      <c r="B8" s="6" t="s">
        <v>120</v>
      </c>
      <c r="C8" s="7">
        <v>652</v>
      </c>
      <c r="D8" s="9">
        <v>3602.2</v>
      </c>
      <c r="E8" s="10">
        <v>42886</v>
      </c>
    </row>
    <row r="9" spans="1:6" x14ac:dyDescent="0.25">
      <c r="A9" s="4">
        <v>7</v>
      </c>
      <c r="B9" s="6" t="s">
        <v>121</v>
      </c>
      <c r="C9" s="7">
        <v>652</v>
      </c>
      <c r="D9" s="9">
        <v>3602.2</v>
      </c>
      <c r="E9" s="10">
        <v>42886</v>
      </c>
    </row>
    <row r="10" spans="1:6" x14ac:dyDescent="0.25">
      <c r="A10" s="4">
        <v>8</v>
      </c>
      <c r="B10" s="6" t="s">
        <v>122</v>
      </c>
      <c r="C10" s="7">
        <v>652</v>
      </c>
      <c r="D10" s="9">
        <v>3602.2</v>
      </c>
      <c r="E10" s="10">
        <v>42886</v>
      </c>
    </row>
    <row r="11" spans="1:6" x14ac:dyDescent="0.25">
      <c r="A11" s="4">
        <v>9</v>
      </c>
      <c r="B11" s="6" t="s">
        <v>123</v>
      </c>
      <c r="C11" s="7">
        <v>652</v>
      </c>
      <c r="D11" s="9">
        <v>3602.2</v>
      </c>
      <c r="E11" s="10">
        <v>42886</v>
      </c>
    </row>
    <row r="12" spans="1:6" x14ac:dyDescent="0.25">
      <c r="A12" s="4">
        <v>10</v>
      </c>
      <c r="B12" s="6" t="s">
        <v>124</v>
      </c>
      <c r="C12" s="7">
        <v>652</v>
      </c>
      <c r="D12" s="9">
        <v>3746.16</v>
      </c>
      <c r="E12" s="10">
        <v>42886</v>
      </c>
    </row>
    <row r="13" spans="1:6" x14ac:dyDescent="0.25">
      <c r="A13" s="4">
        <v>11</v>
      </c>
      <c r="B13" s="6" t="s">
        <v>125</v>
      </c>
      <c r="C13" s="7">
        <v>652</v>
      </c>
      <c r="D13" s="9">
        <v>3602.2</v>
      </c>
      <c r="E13" s="10">
        <v>42886</v>
      </c>
    </row>
    <row r="14" spans="1:6" x14ac:dyDescent="0.25">
      <c r="A14" s="4">
        <v>12</v>
      </c>
      <c r="B14" s="6" t="s">
        <v>126</v>
      </c>
      <c r="C14" s="7">
        <v>652</v>
      </c>
      <c r="D14" s="9">
        <v>4375.7299999999996</v>
      </c>
      <c r="E14" s="10">
        <v>42886</v>
      </c>
    </row>
    <row r="15" spans="1:6" x14ac:dyDescent="0.25">
      <c r="A15" s="4">
        <v>13</v>
      </c>
      <c r="B15" s="6" t="s">
        <v>127</v>
      </c>
      <c r="C15" s="7">
        <v>652</v>
      </c>
      <c r="D15" s="9">
        <v>3590</v>
      </c>
      <c r="E15" s="10">
        <v>42891</v>
      </c>
    </row>
    <row r="16" spans="1:6" x14ac:dyDescent="0.25">
      <c r="A16" s="4">
        <v>14</v>
      </c>
      <c r="B16" s="6" t="s">
        <v>128</v>
      </c>
      <c r="C16" s="7">
        <v>652</v>
      </c>
      <c r="D16" s="9">
        <v>3590</v>
      </c>
      <c r="E16" s="10">
        <v>42993</v>
      </c>
    </row>
    <row r="17" spans="1:6" x14ac:dyDescent="0.25">
      <c r="A17" s="4">
        <v>15</v>
      </c>
      <c r="B17" s="6" t="s">
        <v>129</v>
      </c>
      <c r="C17" s="7">
        <v>652</v>
      </c>
      <c r="D17" s="9">
        <v>3590</v>
      </c>
      <c r="E17" s="10">
        <v>42993</v>
      </c>
    </row>
    <row r="18" spans="1:6" x14ac:dyDescent="0.25">
      <c r="A18" s="4">
        <v>16</v>
      </c>
      <c r="B18" s="46" t="s">
        <v>141</v>
      </c>
      <c r="C18" s="7">
        <v>652</v>
      </c>
      <c r="D18" s="9">
        <v>3590</v>
      </c>
      <c r="E18" s="10">
        <v>43319</v>
      </c>
    </row>
    <row r="19" spans="1:6" x14ac:dyDescent="0.25">
      <c r="A19" s="4">
        <v>17</v>
      </c>
      <c r="B19" s="46" t="s">
        <v>164</v>
      </c>
      <c r="C19" s="7">
        <v>652</v>
      </c>
      <c r="D19" s="9">
        <v>3950</v>
      </c>
      <c r="E19" s="10">
        <v>43621</v>
      </c>
    </row>
    <row r="20" spans="1:6" x14ac:dyDescent="0.25">
      <c r="A20" s="4">
        <v>18</v>
      </c>
      <c r="B20" s="6" t="s">
        <v>107</v>
      </c>
      <c r="C20" s="7">
        <v>808</v>
      </c>
      <c r="D20" s="9">
        <v>2929.96</v>
      </c>
      <c r="E20" s="10">
        <v>42857</v>
      </c>
    </row>
    <row r="21" spans="1:6" x14ac:dyDescent="0.25">
      <c r="A21" s="4">
        <v>19</v>
      </c>
      <c r="B21" s="6" t="s">
        <v>110</v>
      </c>
      <c r="C21" s="7">
        <v>808</v>
      </c>
      <c r="D21" s="9">
        <v>2106.77</v>
      </c>
      <c r="E21" s="10">
        <v>43088</v>
      </c>
    </row>
    <row r="22" spans="1:6" ht="15.75" thickBot="1" x14ac:dyDescent="0.3">
      <c r="A22" s="4">
        <v>20</v>
      </c>
      <c r="B22" s="6" t="s">
        <v>110</v>
      </c>
      <c r="C22" s="7">
        <v>808</v>
      </c>
      <c r="D22" s="9">
        <v>2106.77</v>
      </c>
      <c r="E22" s="10">
        <v>43088</v>
      </c>
    </row>
    <row r="23" spans="1:6" s="15" customFormat="1" ht="21" customHeight="1" thickBot="1" x14ac:dyDescent="0.3">
      <c r="A23" s="20"/>
      <c r="B23" s="21"/>
      <c r="C23" s="21"/>
      <c r="D23" s="21">
        <f>SUM(D3:D22)</f>
        <v>209113.49000000008</v>
      </c>
      <c r="E23" s="22"/>
    </row>
    <row r="24" spans="1:6" s="25" customFormat="1" ht="15" customHeight="1" x14ac:dyDescent="0.25">
      <c r="A24" s="24"/>
      <c r="B24" s="24"/>
      <c r="C24" s="24"/>
      <c r="D24" s="24"/>
      <c r="E24" s="24"/>
    </row>
    <row r="25" spans="1:6" s="25" customFormat="1" ht="15" customHeight="1" thickBot="1" x14ac:dyDescent="0.3">
      <c r="A25" s="24"/>
      <c r="B25" s="24"/>
      <c r="C25" s="24"/>
      <c r="D25" s="24"/>
      <c r="E25" s="24"/>
    </row>
    <row r="26" spans="1:6" ht="52.5" customHeight="1" thickBot="1" x14ac:dyDescent="0.3">
      <c r="A26" s="38" t="s">
        <v>88</v>
      </c>
      <c r="B26" s="39" t="s">
        <v>136</v>
      </c>
      <c r="C26" s="39" t="s">
        <v>0</v>
      </c>
      <c r="D26" s="40" t="str">
        <f>D2</f>
        <v>Wartość księgowa BRUTTO środka trwałego na dzień 31.10.2020</v>
      </c>
      <c r="E26" s="41" t="s">
        <v>1</v>
      </c>
      <c r="F26" s="5"/>
    </row>
    <row r="27" spans="1:6" ht="15.75" customHeight="1" x14ac:dyDescent="0.25">
      <c r="A27" s="42">
        <v>1</v>
      </c>
      <c r="B27" s="35" t="s">
        <v>132</v>
      </c>
      <c r="C27" s="34">
        <v>624</v>
      </c>
      <c r="D27" s="36">
        <f>209830.19+11238.04</f>
        <v>221068.23</v>
      </c>
      <c r="E27" s="43">
        <v>43007</v>
      </c>
    </row>
    <row r="28" spans="1:6" ht="15.75" customHeight="1" thickBot="1" x14ac:dyDescent="0.3">
      <c r="A28" s="4">
        <v>2</v>
      </c>
      <c r="B28" s="6" t="s">
        <v>133</v>
      </c>
      <c r="C28" s="7">
        <v>663</v>
      </c>
      <c r="D28" s="9">
        <v>137387.68</v>
      </c>
      <c r="E28" s="10">
        <v>43007</v>
      </c>
    </row>
    <row r="29" spans="1:6" s="15" customFormat="1" ht="21" customHeight="1" thickBot="1" x14ac:dyDescent="0.3">
      <c r="A29" s="20"/>
      <c r="B29" s="21"/>
      <c r="C29" s="21"/>
      <c r="D29" s="21">
        <f>SUM(D27:D28)</f>
        <v>358455.91000000003</v>
      </c>
      <c r="E29" s="22"/>
    </row>
    <row r="30" spans="1:6" s="25" customFormat="1" ht="15" customHeight="1" x14ac:dyDescent="0.25">
      <c r="A30" s="24"/>
      <c r="B30" s="24"/>
      <c r="C30" s="24"/>
      <c r="D30" s="24"/>
      <c r="E30" s="24"/>
    </row>
    <row r="31" spans="1:6" ht="15.75" thickBot="1" x14ac:dyDescent="0.3"/>
    <row r="32" spans="1:6" ht="45" customHeight="1" thickBot="1" x14ac:dyDescent="0.3">
      <c r="A32" s="38" t="s">
        <v>88</v>
      </c>
      <c r="B32" s="39" t="s">
        <v>135</v>
      </c>
      <c r="C32" s="39" t="s">
        <v>0</v>
      </c>
      <c r="D32" s="40" t="str">
        <f>D26</f>
        <v>Wartość księgowa BRUTTO środka trwałego na dzień 31.10.2020</v>
      </c>
      <c r="E32" s="41" t="s">
        <v>1</v>
      </c>
    </row>
    <row r="33" spans="1:5" x14ac:dyDescent="0.25">
      <c r="A33" s="4">
        <v>1</v>
      </c>
      <c r="B33" s="6" t="s">
        <v>113</v>
      </c>
      <c r="C33" s="7">
        <v>491</v>
      </c>
      <c r="D33" s="9">
        <v>4795.13</v>
      </c>
      <c r="E33" s="11">
        <v>43088</v>
      </c>
    </row>
    <row r="34" spans="1:5" x14ac:dyDescent="0.25">
      <c r="A34" s="4">
        <v>2</v>
      </c>
      <c r="B34" s="6" t="s">
        <v>106</v>
      </c>
      <c r="C34" s="7">
        <v>808</v>
      </c>
      <c r="D34" s="9">
        <v>1300</v>
      </c>
      <c r="E34" s="11">
        <v>42866</v>
      </c>
    </row>
    <row r="35" spans="1:5" x14ac:dyDescent="0.25">
      <c r="A35" s="4">
        <v>3</v>
      </c>
      <c r="B35" s="6" t="s">
        <v>105</v>
      </c>
      <c r="C35" s="7">
        <v>808</v>
      </c>
      <c r="D35" s="9">
        <v>3494.31</v>
      </c>
      <c r="E35" s="11">
        <v>42919</v>
      </c>
    </row>
    <row r="36" spans="1:5" x14ac:dyDescent="0.25">
      <c r="A36" s="4">
        <v>4</v>
      </c>
      <c r="B36" s="6" t="s">
        <v>105</v>
      </c>
      <c r="C36" s="7">
        <v>808</v>
      </c>
      <c r="D36" s="9">
        <v>2641.46</v>
      </c>
      <c r="E36" s="11">
        <v>42919</v>
      </c>
    </row>
    <row r="37" spans="1:5" x14ac:dyDescent="0.25">
      <c r="A37" s="4">
        <v>5</v>
      </c>
      <c r="B37" s="6" t="s">
        <v>109</v>
      </c>
      <c r="C37" s="7">
        <v>808</v>
      </c>
      <c r="D37" s="9">
        <v>1313</v>
      </c>
      <c r="E37" s="11">
        <v>42957</v>
      </c>
    </row>
    <row r="38" spans="1:5" x14ac:dyDescent="0.25">
      <c r="A38" s="4">
        <v>6</v>
      </c>
      <c r="B38" s="6" t="s">
        <v>108</v>
      </c>
      <c r="C38" s="7">
        <v>808</v>
      </c>
      <c r="D38" s="9">
        <v>1241.78</v>
      </c>
      <c r="E38" s="11">
        <v>43005</v>
      </c>
    </row>
    <row r="39" spans="1:5" x14ac:dyDescent="0.25">
      <c r="A39" s="4">
        <v>7</v>
      </c>
      <c r="B39" s="6" t="s">
        <v>108</v>
      </c>
      <c r="C39" s="7">
        <v>808</v>
      </c>
      <c r="D39" s="9">
        <v>1241.78</v>
      </c>
      <c r="E39" s="11">
        <v>43005</v>
      </c>
    </row>
    <row r="40" spans="1:5" x14ac:dyDescent="0.25">
      <c r="A40" s="4">
        <v>8</v>
      </c>
      <c r="B40" s="6" t="s">
        <v>108</v>
      </c>
      <c r="C40" s="7">
        <v>808</v>
      </c>
      <c r="D40" s="9">
        <v>1241.78</v>
      </c>
      <c r="E40" s="11">
        <v>43005</v>
      </c>
    </row>
    <row r="41" spans="1:5" x14ac:dyDescent="0.25">
      <c r="A41" s="4">
        <v>9</v>
      </c>
      <c r="B41" s="6" t="s">
        <v>165</v>
      </c>
      <c r="C41" s="7">
        <v>808</v>
      </c>
      <c r="D41" s="9">
        <v>1446.34</v>
      </c>
      <c r="E41" s="11">
        <v>43719</v>
      </c>
    </row>
    <row r="42" spans="1:5" x14ac:dyDescent="0.25">
      <c r="A42" s="4">
        <v>10</v>
      </c>
      <c r="B42" s="6" t="s">
        <v>114</v>
      </c>
      <c r="C42" s="7">
        <v>629</v>
      </c>
      <c r="D42" s="9">
        <v>4052.19</v>
      </c>
      <c r="E42" s="11">
        <v>43007</v>
      </c>
    </row>
    <row r="43" spans="1:5" ht="15.75" thickBot="1" x14ac:dyDescent="0.3">
      <c r="A43" s="4">
        <v>11</v>
      </c>
      <c r="B43" s="6" t="s">
        <v>115</v>
      </c>
      <c r="C43" s="7">
        <v>629</v>
      </c>
      <c r="D43" s="9">
        <v>4052.19</v>
      </c>
      <c r="E43" s="11">
        <v>43007</v>
      </c>
    </row>
    <row r="44" spans="1:5" s="15" customFormat="1" ht="21" customHeight="1" thickBot="1" x14ac:dyDescent="0.3">
      <c r="A44" s="20"/>
      <c r="B44" s="21"/>
      <c r="C44" s="21"/>
      <c r="D44" s="21">
        <f>SUM(D33:D43)</f>
        <v>26819.96</v>
      </c>
      <c r="E44" s="22"/>
    </row>
    <row r="45" spans="1:5" x14ac:dyDescent="0.25">
      <c r="E45" s="23"/>
    </row>
  </sheetData>
  <mergeCells count="1">
    <mergeCell ref="A1:E1"/>
  </mergeCells>
  <pageMargins left="0.25" right="0.25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Sumy_na 31.10.2020</vt:lpstr>
      <vt:lpstr>budynki i budowle</vt:lpstr>
      <vt:lpstr>maszyny i urzadzenia</vt:lpstr>
      <vt:lpstr>srodki transportu</vt:lpstr>
      <vt:lpstr>niskocenne</vt:lpstr>
      <vt:lpstr>elektroniczny</vt:lpstr>
      <vt:lpstr>'budynki i budowle'!Obszar_wydruku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Zabrocki</dc:creator>
  <cp:lastModifiedBy>Ewa Gorecka</cp:lastModifiedBy>
  <cp:lastPrinted>2020-11-17T11:12:17Z</cp:lastPrinted>
  <dcterms:created xsi:type="dcterms:W3CDTF">2016-10-18T08:49:24Z</dcterms:created>
  <dcterms:modified xsi:type="dcterms:W3CDTF">2020-11-18T10:34:55Z</dcterms:modified>
</cp:coreProperties>
</file>